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https://zolarde.sharepoint.com/Freigegebene Dokumente/Marketing/PR/zolar x Dagmar/Pressemitteilungen/PM_PV_EV_WP_pro Bundesland/"/>
    </mc:Choice>
  </mc:AlternateContent>
  <xr:revisionPtr revIDLastSave="1062" documentId="11_D36DBF42A75C8653AF7EFC3FB6E2212B377C8393" xr6:coauthVersionLast="47" xr6:coauthVersionMax="47" xr10:uidLastSave="{89F7F6FD-347D-4F8C-8E40-8718EF0DD433}"/>
  <bookViews>
    <workbookView xWindow="-110" yWindow="-110" windowWidth="19420" windowHeight="10420" firstSheet="1" xr2:uid="{00000000-000D-0000-FFFF-FFFF00000000}"/>
  </bookViews>
  <sheets>
    <sheet name="Top Bundesländer im Vergl." sheetId="4" r:id="rId1"/>
    <sheet name="PV_ausführliche Zahlen" sheetId="2" r:id="rId2"/>
    <sheet name="E-Autos_ausführliche Zahlen" sheetId="1" r:id="rId3"/>
    <sheet name="WP_ausführliche Zahlen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2" l="1"/>
  <c r="B37" i="2" s="1"/>
  <c r="B38" i="2" s="1"/>
  <c r="B40" i="2" s="1"/>
  <c r="B27" i="3"/>
  <c r="B31" i="2"/>
  <c r="B32" i="2" s="1"/>
  <c r="L30" i="4"/>
  <c r="L29" i="4"/>
  <c r="L28" i="4"/>
  <c r="L27" i="4"/>
  <c r="L26" i="4"/>
  <c r="J30" i="4"/>
  <c r="J29" i="4"/>
  <c r="J28" i="4"/>
  <c r="J27" i="4"/>
  <c r="J26" i="4"/>
  <c r="H30" i="4"/>
  <c r="H29" i="4"/>
  <c r="H28" i="4"/>
  <c r="H27" i="4"/>
  <c r="H26" i="4"/>
  <c r="F30" i="4"/>
  <c r="F29" i="4"/>
  <c r="F28" i="4"/>
  <c r="F27" i="4"/>
  <c r="F26" i="4"/>
  <c r="D30" i="4"/>
  <c r="D29" i="4"/>
  <c r="D28" i="4"/>
  <c r="D27" i="4"/>
  <c r="D26" i="4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7" i="3"/>
  <c r="G8" i="3"/>
  <c r="G9" i="3"/>
  <c r="G10" i="3"/>
  <c r="G12" i="3"/>
  <c r="G13" i="3"/>
  <c r="G15" i="3"/>
  <c r="G16" i="3"/>
  <c r="G17" i="3"/>
  <c r="G18" i="3"/>
  <c r="G19" i="3"/>
  <c r="G20" i="3"/>
  <c r="G21" i="3"/>
  <c r="G22" i="3"/>
  <c r="G7" i="3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7" i="1"/>
  <c r="F8" i="2" l="1"/>
  <c r="D10" i="4" s="1"/>
  <c r="F9" i="2"/>
  <c r="F10" i="2"/>
  <c r="F11" i="2"/>
  <c r="F12" i="2"/>
  <c r="F13" i="2"/>
  <c r="F14" i="2"/>
  <c r="F15" i="2"/>
  <c r="D8" i="4" s="1"/>
  <c r="F16" i="2"/>
  <c r="D12" i="4" s="1"/>
  <c r="F17" i="2"/>
  <c r="D9" i="4" s="1"/>
  <c r="F18" i="2"/>
  <c r="F19" i="2"/>
  <c r="F20" i="2"/>
  <c r="F21" i="2"/>
  <c r="F22" i="2"/>
  <c r="F7" i="2"/>
  <c r="D11" i="4" s="1"/>
  <c r="J8" i="2"/>
  <c r="F8" i="4" s="1"/>
  <c r="J9" i="2"/>
  <c r="J10" i="2"/>
  <c r="F12" i="4" s="1"/>
  <c r="J11" i="2"/>
  <c r="J12" i="2"/>
  <c r="J13" i="2"/>
  <c r="J14" i="2"/>
  <c r="J15" i="2"/>
  <c r="F9" i="4" s="1"/>
  <c r="J16" i="2"/>
  <c r="J17" i="2"/>
  <c r="F10" i="4" s="1"/>
  <c r="J18" i="2"/>
  <c r="J19" i="2"/>
  <c r="J20" i="2"/>
  <c r="J21" i="2"/>
  <c r="J22" i="2"/>
  <c r="J7" i="2"/>
  <c r="F11" i="4" s="1"/>
  <c r="N8" i="2"/>
  <c r="H8" i="4" s="1"/>
  <c r="N9" i="2"/>
  <c r="N10" i="2"/>
  <c r="H12" i="4" s="1"/>
  <c r="N11" i="2"/>
  <c r="N12" i="2"/>
  <c r="N13" i="2"/>
  <c r="N14" i="2"/>
  <c r="N15" i="2"/>
  <c r="H11" i="4" s="1"/>
  <c r="N16" i="2"/>
  <c r="N17" i="2"/>
  <c r="H10" i="4" s="1"/>
  <c r="N18" i="2"/>
  <c r="N19" i="2"/>
  <c r="N20" i="2"/>
  <c r="N21" i="2"/>
  <c r="N22" i="2"/>
  <c r="N7" i="2"/>
  <c r="H9" i="4" s="1"/>
  <c r="R8" i="2"/>
  <c r="J8" i="4" s="1"/>
  <c r="R9" i="2"/>
  <c r="R10" i="2"/>
  <c r="J12" i="4" s="1"/>
  <c r="R11" i="2"/>
  <c r="R12" i="2"/>
  <c r="R13" i="2"/>
  <c r="R14" i="2"/>
  <c r="R15" i="2"/>
  <c r="J11" i="4" s="1"/>
  <c r="R16" i="2"/>
  <c r="R17" i="2"/>
  <c r="J10" i="4" s="1"/>
  <c r="R18" i="2"/>
  <c r="R19" i="2"/>
  <c r="R20" i="2"/>
  <c r="R21" i="2"/>
  <c r="R22" i="2"/>
  <c r="R7" i="2"/>
  <c r="J9" i="4" s="1"/>
  <c r="V7" i="2"/>
  <c r="L9" i="4" s="1"/>
  <c r="V8" i="2"/>
  <c r="L8" i="4" s="1"/>
  <c r="V9" i="2"/>
  <c r="V10" i="2"/>
  <c r="L11" i="4" s="1"/>
  <c r="V11" i="2"/>
  <c r="V12" i="2"/>
  <c r="V13" i="2"/>
  <c r="V14" i="2"/>
  <c r="V15" i="2"/>
  <c r="L12" i="4" s="1"/>
  <c r="V16" i="2"/>
  <c r="V17" i="2"/>
  <c r="L10" i="4" s="1"/>
  <c r="V18" i="2"/>
  <c r="V19" i="2"/>
  <c r="V20" i="2"/>
  <c r="V21" i="2"/>
  <c r="V22" i="2"/>
  <c r="Z22" i="2"/>
  <c r="Z21" i="2"/>
  <c r="Z20" i="2"/>
  <c r="Z19" i="2"/>
  <c r="Z18" i="2"/>
  <c r="N12" i="4" s="1"/>
  <c r="Z17" i="2"/>
  <c r="N10" i="4" s="1"/>
  <c r="Z16" i="2"/>
  <c r="Z15" i="2"/>
  <c r="Z14" i="2"/>
  <c r="Z13" i="2"/>
  <c r="Z12" i="2"/>
  <c r="Z11" i="2"/>
  <c r="Z10" i="2"/>
  <c r="N11" i="4" s="1"/>
  <c r="Z9" i="2"/>
  <c r="Z8" i="2"/>
  <c r="N8" i="4" s="1"/>
  <c r="Z7" i="2"/>
  <c r="N9" i="4" s="1"/>
  <c r="Z22" i="1" l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G22" i="1" l="1"/>
  <c r="G21" i="1"/>
  <c r="G20" i="1"/>
  <c r="G19" i="1"/>
  <c r="G18" i="1"/>
  <c r="G17" i="1"/>
  <c r="G16" i="1"/>
  <c r="G15" i="1"/>
  <c r="D21" i="4" s="1"/>
  <c r="G14" i="1"/>
  <c r="G13" i="1"/>
  <c r="D17" i="4" s="1"/>
  <c r="G12" i="1"/>
  <c r="D20" i="4" s="1"/>
  <c r="G11" i="1"/>
  <c r="G10" i="1"/>
  <c r="G9" i="1"/>
  <c r="G8" i="1"/>
  <c r="D19" i="4" s="1"/>
  <c r="G7" i="1"/>
  <c r="D18" i="4" s="1"/>
  <c r="K22" i="1"/>
  <c r="K21" i="1"/>
  <c r="K20" i="1"/>
  <c r="K19" i="1"/>
  <c r="K18" i="1"/>
  <c r="F20" i="4" s="1"/>
  <c r="K17" i="1"/>
  <c r="K16" i="1"/>
  <c r="K15" i="1"/>
  <c r="F21" i="4" s="1"/>
  <c r="K14" i="1"/>
  <c r="K13" i="1"/>
  <c r="F17" i="4" s="1"/>
  <c r="K12" i="1"/>
  <c r="K11" i="1"/>
  <c r="K10" i="1"/>
  <c r="K9" i="1"/>
  <c r="K8" i="1"/>
  <c r="F18" i="4" s="1"/>
  <c r="K7" i="1"/>
  <c r="F19" i="4" s="1"/>
  <c r="O22" i="1"/>
  <c r="O21" i="1"/>
  <c r="H21" i="4" s="1"/>
  <c r="O20" i="1"/>
  <c r="O19" i="1"/>
  <c r="O18" i="1"/>
  <c r="O17" i="1"/>
  <c r="O16" i="1"/>
  <c r="O15" i="1"/>
  <c r="H20" i="4" s="1"/>
  <c r="O14" i="1"/>
  <c r="O13" i="1"/>
  <c r="H17" i="4" s="1"/>
  <c r="O12" i="1"/>
  <c r="O11" i="1"/>
  <c r="O10" i="1"/>
  <c r="O9" i="1"/>
  <c r="O8" i="1"/>
  <c r="H19" i="4" s="1"/>
  <c r="O7" i="1"/>
  <c r="H18" i="4" s="1"/>
  <c r="S22" i="1"/>
  <c r="S21" i="1"/>
  <c r="J20" i="4" s="1"/>
  <c r="S20" i="1"/>
  <c r="S19" i="1"/>
  <c r="S18" i="1"/>
  <c r="S17" i="1"/>
  <c r="S16" i="1"/>
  <c r="S15" i="1"/>
  <c r="J17" i="4" s="1"/>
  <c r="S14" i="1"/>
  <c r="S13" i="1"/>
  <c r="J21" i="4" s="1"/>
  <c r="S12" i="1"/>
  <c r="S11" i="1"/>
  <c r="S10" i="1"/>
  <c r="S9" i="1"/>
  <c r="S8" i="1"/>
  <c r="J19" i="4" s="1"/>
  <c r="S7" i="1"/>
  <c r="J18" i="4" s="1"/>
  <c r="W22" i="1"/>
  <c r="L17" i="4" s="1"/>
  <c r="W21" i="1"/>
  <c r="W20" i="1"/>
  <c r="W19" i="1"/>
  <c r="W18" i="1"/>
  <c r="W17" i="1"/>
  <c r="W16" i="1"/>
  <c r="W15" i="1"/>
  <c r="L20" i="4" s="1"/>
  <c r="W14" i="1"/>
  <c r="W13" i="1"/>
  <c r="L21" i="4" s="1"/>
  <c r="W12" i="1"/>
  <c r="W11" i="1"/>
  <c r="W10" i="1"/>
  <c r="W9" i="1"/>
  <c r="W8" i="1"/>
  <c r="L18" i="4" s="1"/>
  <c r="W7" i="1"/>
  <c r="L19" i="4" s="1"/>
  <c r="AA22" i="1"/>
  <c r="AA21" i="1"/>
  <c r="N21" i="4" s="1"/>
  <c r="AA20" i="1"/>
  <c r="AA19" i="1"/>
  <c r="AA18" i="1"/>
  <c r="AA17" i="1"/>
  <c r="AA16" i="1"/>
  <c r="AA15" i="1"/>
  <c r="AA14" i="1"/>
  <c r="AA13" i="1"/>
  <c r="N17" i="4" s="1"/>
  <c r="AA12" i="1"/>
  <c r="N19" i="4" s="1"/>
  <c r="AA11" i="1"/>
  <c r="AA10" i="1"/>
  <c r="AA9" i="1"/>
  <c r="AA8" i="1"/>
  <c r="N18" i="4" s="1"/>
  <c r="AA7" i="1"/>
  <c r="N20" i="4" s="1"/>
</calcChain>
</file>

<file path=xl/sharedStrings.xml><?xml version="1.0" encoding="utf-8"?>
<sst xmlns="http://schemas.openxmlformats.org/spreadsheetml/2006/main" count="273" uniqueCount="65">
  <si>
    <t>zolar - Bundesland-Vergleich: Entwicklung Photovoltaik, Wärmepumpe, E-Mobilität</t>
  </si>
  <si>
    <t>Photovoltaik</t>
  </si>
  <si>
    <t>Stand: 20.07.2023</t>
  </si>
  <si>
    <t>2023 (Jan. - Jun.)</t>
  </si>
  <si>
    <t>install. Leistung 
pro 100k Einwohner</t>
  </si>
  <si>
    <t>Niedersachsen</t>
  </si>
  <si>
    <t>Bayern</t>
  </si>
  <si>
    <t>Rheinland-Pfalz</t>
  </si>
  <si>
    <t>Baden-Württemberg</t>
  </si>
  <si>
    <t>Brandenburg</t>
  </si>
  <si>
    <t>Nordrhein-Westfalen</t>
  </si>
  <si>
    <t>Saarland</t>
  </si>
  <si>
    <t>E-Auto</t>
  </si>
  <si>
    <t>E-Autos pro 100 Tsd. Einwohner</t>
  </si>
  <si>
    <t>Hessen</t>
  </si>
  <si>
    <t>Thüringen</t>
  </si>
  <si>
    <t>Hamburg</t>
  </si>
  <si>
    <t>Schleswig-Holstein</t>
  </si>
  <si>
    <t>Wärmepumpe im Neubau</t>
  </si>
  <si>
    <t>Wärmepumpe pro 100 Tsd. Einwohner</t>
  </si>
  <si>
    <t>Sachsen-Anhalt</t>
  </si>
  <si>
    <t>Mecklenburg-Vorpommern</t>
  </si>
  <si>
    <t>Bundesland</t>
  </si>
  <si>
    <t>Einwohner</t>
  </si>
  <si>
    <t>Inbetrieb-
genommene 
Anlagen</t>
  </si>
  <si>
    <t>Gesamtleistung 
in kW</t>
  </si>
  <si>
    <t>kW pro 100 Tsd. Einwohner</t>
  </si>
  <si>
    <t>Berlin</t>
  </si>
  <si>
    <t>Bremen</t>
  </si>
  <si>
    <t>Sachsen</t>
  </si>
  <si>
    <t>Überschlag Data Check</t>
  </si>
  <si>
    <t>CO2 Einsparungen</t>
  </si>
  <si>
    <t>CO2 Intensität</t>
  </si>
  <si>
    <t>g/kWh</t>
  </si>
  <si>
    <t>Leistung</t>
  </si>
  <si>
    <t>kW</t>
  </si>
  <si>
    <t>Eingesparte Energie</t>
  </si>
  <si>
    <t>kwh/Jahr</t>
  </si>
  <si>
    <t>MT/Jahr</t>
  </si>
  <si>
    <t>Fläche</t>
  </si>
  <si>
    <t>Modulfläche</t>
  </si>
  <si>
    <t>m2</t>
  </si>
  <si>
    <t>Modulleistung</t>
  </si>
  <si>
    <t>wp</t>
  </si>
  <si>
    <t>Energiedichte PV</t>
  </si>
  <si>
    <t>kwp/m2</t>
  </si>
  <si>
    <t>Fläche PV</t>
  </si>
  <si>
    <t>Fläche Fußballfeld</t>
  </si>
  <si>
    <t>Anzahl FF</t>
  </si>
  <si>
    <t>-</t>
  </si>
  <si>
    <t>E-Autos</t>
  </si>
  <si>
    <t>FZ insgesamt</t>
  </si>
  <si>
    <t>FZ E-Autos</t>
  </si>
  <si>
    <t>Anteil E-Autos an FZ</t>
  </si>
  <si>
    <t>FZ E-Autos pro 100 Tsd. Einwohner</t>
  </si>
  <si>
    <t>Wärmepumpe</t>
  </si>
  <si>
    <t>Installationen Wärmepumpe</t>
  </si>
  <si>
    <t>Neubaufertigstellungen</t>
  </si>
  <si>
    <t>Anteil an Installationen</t>
  </si>
  <si>
    <t>Anzahl WP pro 100k Einwohner</t>
  </si>
  <si>
    <t>n.a.</t>
  </si>
  <si>
    <t>WP Verbrauch</t>
  </si>
  <si>
    <t>kWh/ Jahr</t>
  </si>
  <si>
    <t>CO2 Ersparnis</t>
  </si>
  <si>
    <t>T/Jahr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</si>
</sst>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color rgb="FF010205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Ariel"/>
    </font>
    <font>
      <sz val="10"/>
      <color rgb="FF000000"/>
      <name val="Ariel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7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3" fillId="0" borderId="0" xfId="0" applyFont="1"/>
    <xf numFmtId="3" fontId="5" fillId="0" borderId="1" xfId="3" applyNumberFormat="1" applyFont="1" applyBorder="1" applyAlignment="1">
      <alignment horizontal="right" vertical="top"/>
    </xf>
    <xf numFmtId="3" fontId="0" fillId="0" borderId="0" xfId="0" applyNumberFormat="1"/>
    <xf numFmtId="3" fontId="5" fillId="0" borderId="1" xfId="6" applyNumberFormat="1" applyFont="1" applyBorder="1" applyAlignment="1">
      <alignment horizontal="right" vertical="top"/>
    </xf>
    <xf numFmtId="165" fontId="0" fillId="0" borderId="1" xfId="1" applyNumberFormat="1" applyFont="1" applyBorder="1"/>
    <xf numFmtId="0" fontId="2" fillId="2" borderId="6" xfId="0" applyFont="1" applyFill="1" applyBorder="1" applyAlignment="1">
      <alignment wrapText="1"/>
    </xf>
    <xf numFmtId="165" fontId="2" fillId="2" borderId="6" xfId="1" applyNumberFormat="1" applyFont="1" applyFill="1" applyBorder="1" applyAlignment="1">
      <alignment wrapText="1"/>
    </xf>
    <xf numFmtId="164" fontId="2" fillId="2" borderId="7" xfId="1" applyNumberFormat="1" applyFont="1" applyFill="1" applyBorder="1" applyAlignment="1">
      <alignment wrapText="1"/>
    </xf>
    <xf numFmtId="3" fontId="5" fillId="0" borderId="10" xfId="3" applyNumberFormat="1" applyFont="1" applyBorder="1" applyAlignment="1">
      <alignment horizontal="right" vertical="top"/>
    </xf>
    <xf numFmtId="3" fontId="5" fillId="0" borderId="10" xfId="6" applyNumberFormat="1" applyFont="1" applyBorder="1" applyAlignment="1">
      <alignment horizontal="right" vertical="top"/>
    </xf>
    <xf numFmtId="165" fontId="0" fillId="0" borderId="10" xfId="1" applyNumberFormat="1" applyFont="1" applyBorder="1"/>
    <xf numFmtId="0" fontId="2" fillId="2" borderId="5" xfId="0" applyFont="1" applyFill="1" applyBorder="1" applyAlignment="1">
      <alignment wrapText="1"/>
    </xf>
    <xf numFmtId="0" fontId="4" fillId="0" borderId="8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3" fontId="4" fillId="0" borderId="1" xfId="2" applyNumberFormat="1" applyFont="1" applyBorder="1" applyAlignment="1">
      <alignment horizontal="right" vertical="top" wrapText="1"/>
    </xf>
    <xf numFmtId="3" fontId="4" fillId="0" borderId="10" xfId="2" applyNumberFormat="1" applyFont="1" applyBorder="1" applyAlignment="1">
      <alignment horizontal="right" vertical="top" wrapText="1"/>
    </xf>
    <xf numFmtId="0" fontId="4" fillId="0" borderId="5" xfId="2" applyFont="1" applyBorder="1" applyAlignment="1">
      <alignment horizontal="left" vertical="top" wrapText="1"/>
    </xf>
    <xf numFmtId="3" fontId="4" fillId="0" borderId="6" xfId="2" applyNumberFormat="1" applyFont="1" applyBorder="1" applyAlignment="1">
      <alignment horizontal="right" vertical="top" wrapText="1"/>
    </xf>
    <xf numFmtId="3" fontId="5" fillId="0" borderId="0" xfId="6" applyNumberFormat="1" applyFont="1" applyAlignment="1">
      <alignment horizontal="right" vertical="top"/>
    </xf>
    <xf numFmtId="165" fontId="0" fillId="0" borderId="0" xfId="1" applyNumberFormat="1" applyFont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65" fontId="2" fillId="2" borderId="3" xfId="1" applyNumberFormat="1" applyFont="1" applyFill="1" applyBorder="1" applyAlignment="1">
      <alignment wrapText="1"/>
    </xf>
    <xf numFmtId="164" fontId="2" fillId="2" borderId="4" xfId="1" applyNumberFormat="1" applyFont="1" applyFill="1" applyBorder="1" applyAlignment="1">
      <alignment wrapText="1"/>
    </xf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3" fontId="5" fillId="0" borderId="11" xfId="6" applyNumberFormat="1" applyFont="1" applyBorder="1" applyAlignment="1">
      <alignment horizontal="right" vertical="top"/>
    </xf>
    <xf numFmtId="165" fontId="0" fillId="0" borderId="11" xfId="1" applyNumberFormat="1" applyFont="1" applyBorder="1"/>
    <xf numFmtId="3" fontId="5" fillId="0" borderId="15" xfId="3" applyNumberFormat="1" applyFont="1" applyBorder="1" applyAlignment="1">
      <alignment horizontal="right" vertical="top"/>
    </xf>
    <xf numFmtId="3" fontId="5" fillId="0" borderId="16" xfId="6" applyNumberFormat="1" applyFont="1" applyBorder="1" applyAlignment="1">
      <alignment horizontal="right" vertical="top"/>
    </xf>
    <xf numFmtId="165" fontId="0" fillId="0" borderId="16" xfId="1" applyNumberFormat="1" applyFont="1" applyBorder="1"/>
    <xf numFmtId="3" fontId="5" fillId="0" borderId="17" xfId="3" applyNumberFormat="1" applyFont="1" applyBorder="1" applyAlignment="1">
      <alignment horizontal="right" vertical="top"/>
    </xf>
    <xf numFmtId="3" fontId="5" fillId="0" borderId="18" xfId="3" applyNumberFormat="1" applyFont="1" applyBorder="1" applyAlignment="1">
      <alignment horizontal="right" vertical="top"/>
    </xf>
    <xf numFmtId="3" fontId="5" fillId="0" borderId="19" xfId="6" applyNumberFormat="1" applyFont="1" applyBorder="1" applyAlignment="1">
      <alignment horizontal="right" vertical="top"/>
    </xf>
    <xf numFmtId="165" fontId="0" fillId="0" borderId="19" xfId="1" applyNumberFormat="1" applyFont="1" applyBorder="1"/>
    <xf numFmtId="3" fontId="6" fillId="2" borderId="8" xfId="0" applyNumberFormat="1" applyFont="1" applyFill="1" applyBorder="1" applyAlignment="1">
      <alignment horizontal="left" wrapText="1"/>
    </xf>
    <xf numFmtId="3" fontId="6" fillId="2" borderId="20" xfId="0" applyNumberFormat="1" applyFont="1" applyFill="1" applyBorder="1" applyAlignment="1">
      <alignment horizontal="left" wrapText="1"/>
    </xf>
    <xf numFmtId="164" fontId="0" fillId="0" borderId="21" xfId="1" applyNumberFormat="1" applyFont="1" applyBorder="1"/>
    <xf numFmtId="164" fontId="0" fillId="0" borderId="22" xfId="1" applyNumberFormat="1" applyFont="1" applyBorder="1"/>
    <xf numFmtId="164" fontId="0" fillId="0" borderId="23" xfId="1" applyNumberFormat="1" applyFont="1" applyBorder="1"/>
    <xf numFmtId="1" fontId="0" fillId="0" borderId="0" xfId="0" applyNumberFormat="1"/>
    <xf numFmtId="0" fontId="4" fillId="0" borderId="0" xfId="2" applyFont="1" applyAlignment="1">
      <alignment horizontal="left" vertical="top" wrapText="1"/>
    </xf>
    <xf numFmtId="3" fontId="5" fillId="0" borderId="0" xfId="3" applyNumberFormat="1" applyFont="1" applyAlignment="1">
      <alignment horizontal="right" vertical="top"/>
    </xf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0" borderId="10" xfId="1" applyNumberFormat="1" applyFont="1" applyBorder="1"/>
    <xf numFmtId="3" fontId="5" fillId="0" borderId="11" xfId="8" applyNumberFormat="1" applyFont="1" applyBorder="1" applyAlignment="1">
      <alignment horizontal="right" vertical="top"/>
    </xf>
    <xf numFmtId="3" fontId="5" fillId="0" borderId="15" xfId="5" applyNumberFormat="1" applyFont="1" applyBorder="1" applyAlignment="1">
      <alignment horizontal="right" vertical="top"/>
    </xf>
    <xf numFmtId="3" fontId="5" fillId="0" borderId="16" xfId="8" applyNumberFormat="1" applyFont="1" applyBorder="1" applyAlignment="1">
      <alignment horizontal="right" vertical="top"/>
    </xf>
    <xf numFmtId="3" fontId="5" fillId="0" borderId="17" xfId="5" applyNumberFormat="1" applyFont="1" applyBorder="1" applyAlignment="1">
      <alignment horizontal="right" vertical="top"/>
    </xf>
    <xf numFmtId="3" fontId="5" fillId="0" borderId="18" xfId="5" applyNumberFormat="1" applyFont="1" applyBorder="1" applyAlignment="1">
      <alignment horizontal="right" vertical="top"/>
    </xf>
    <xf numFmtId="3" fontId="5" fillId="0" borderId="19" xfId="8" applyNumberFormat="1" applyFont="1" applyBorder="1" applyAlignment="1">
      <alignment horizontal="right" vertical="top"/>
    </xf>
    <xf numFmtId="3" fontId="0" fillId="0" borderId="11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17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9" fontId="0" fillId="0" borderId="16" xfId="1" applyFont="1" applyBorder="1"/>
    <xf numFmtId="9" fontId="0" fillId="0" borderId="11" xfId="1" applyFont="1" applyBorder="1"/>
    <xf numFmtId="9" fontId="0" fillId="0" borderId="19" xfId="1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2" xfId="0" applyNumberFormat="1" applyBorder="1" applyAlignment="1">
      <alignment horizontal="right"/>
    </xf>
    <xf numFmtId="2" fontId="0" fillId="0" borderId="23" xfId="0" applyNumberFormat="1" applyBorder="1"/>
    <xf numFmtId="0" fontId="7" fillId="0" borderId="0" xfId="0" applyFont="1"/>
    <xf numFmtId="3" fontId="7" fillId="0" borderId="0" xfId="0" applyNumberFormat="1" applyFont="1"/>
    <xf numFmtId="3" fontId="8" fillId="0" borderId="0" xfId="0" applyNumberFormat="1" applyFont="1"/>
    <xf numFmtId="166" fontId="7" fillId="0" borderId="0" xfId="0" applyNumberFormat="1" applyFont="1"/>
    <xf numFmtId="0" fontId="0" fillId="0" borderId="0" xfId="0" quotePrefix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164" fontId="0" fillId="0" borderId="0" xfId="1" applyNumberFormat="1" applyFont="1" applyFill="1" applyBorder="1"/>
    <xf numFmtId="0" fontId="7" fillId="0" borderId="0" xfId="0" applyFont="1" applyFill="1" applyBorder="1"/>
    <xf numFmtId="164" fontId="2" fillId="2" borderId="6" xfId="1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left" wrapText="1"/>
    </xf>
    <xf numFmtId="3" fontId="5" fillId="0" borderId="24" xfId="3" applyNumberFormat="1" applyFont="1" applyBorder="1" applyAlignment="1">
      <alignment horizontal="right" vertical="top"/>
    </xf>
    <xf numFmtId="3" fontId="5" fillId="0" borderId="25" xfId="3" applyNumberFormat="1" applyFont="1" applyBorder="1" applyAlignment="1">
      <alignment horizontal="right" vertical="top"/>
    </xf>
    <xf numFmtId="3" fontId="5" fillId="0" borderId="26" xfId="3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0" fillId="0" borderId="0" xfId="0" applyFill="1" applyBorder="1" applyAlignment="1"/>
  </cellXfs>
  <cellStyles count="9">
    <cellStyle name="Prozent" xfId="1" builtinId="5"/>
    <cellStyle name="Standard" xfId="0" builtinId="0"/>
    <cellStyle name="style1530863086393" xfId="2" xr:uid="{F74F156B-C5BA-4336-A5CD-5E062B281583}"/>
    <cellStyle name="style1641308220641" xfId="4" xr:uid="{3C55C4E6-B825-41E8-816D-BA0D6BE85040}"/>
    <cellStyle name="style1641308220672" xfId="7" xr:uid="{620C92BE-FC59-4F6A-B2FF-4C43361477A7}"/>
    <cellStyle name="style1672664279796" xfId="5" xr:uid="{A2A1F211-D936-4C58-84AF-BA881A365512}"/>
    <cellStyle name="style1672664279827" xfId="8" xr:uid="{BF06EEF3-54AB-48F3-B5DF-F3BC95C579FE}"/>
    <cellStyle name="style1685681949817" xfId="3" xr:uid="{39650FB3-1E86-4041-BF4C-BED60E14304D}"/>
    <cellStyle name="style1685681949848" xfId="6" xr:uid="{F12307E7-698D-4715-B5B1-4A9C92B5B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A4E0-9481-4CEF-A1FE-6324ACCC2E0B}">
  <dimension ref="A1:N30"/>
  <sheetViews>
    <sheetView tabSelected="1" topLeftCell="A12" workbookViewId="0">
      <selection activeCell="A29" sqref="A29"/>
    </sheetView>
  </sheetViews>
  <sheetFormatPr defaultColWidth="11.42578125" defaultRowHeight="14.45"/>
  <cols>
    <col min="2" max="2" width="2.85546875" bestFit="1" customWidth="1"/>
    <col min="3" max="3" width="17.140625" bestFit="1" customWidth="1"/>
    <col min="4" max="4" width="5.42578125" bestFit="1" customWidth="1"/>
    <col min="5" max="5" width="17.140625" bestFit="1" customWidth="1"/>
    <col min="6" max="6" width="5.42578125" bestFit="1" customWidth="1"/>
    <col min="7" max="7" width="22.85546875" customWidth="1"/>
    <col min="8" max="8" width="5.42578125" bestFit="1" customWidth="1"/>
    <col min="9" max="9" width="17.140625" bestFit="1" customWidth="1"/>
    <col min="10" max="10" width="5.42578125" bestFit="1" customWidth="1"/>
    <col min="11" max="11" width="17.140625" bestFit="1" customWidth="1"/>
    <col min="12" max="12" width="5.42578125" bestFit="1" customWidth="1"/>
    <col min="13" max="13" width="17.140625" bestFit="1" customWidth="1"/>
    <col min="14" max="14" width="5.42578125" bestFit="1" customWidth="1"/>
  </cols>
  <sheetData>
    <row r="1" spans="1:14" ht="18.600000000000001">
      <c r="A1" s="1" t="s">
        <v>0</v>
      </c>
      <c r="B1" s="1"/>
      <c r="K1" s="1"/>
      <c r="L1" s="1"/>
      <c r="M1" s="1"/>
      <c r="N1" s="1"/>
    </row>
    <row r="2" spans="1:14" ht="18.600000000000001">
      <c r="A2" s="1" t="s">
        <v>1</v>
      </c>
      <c r="B2" s="1"/>
      <c r="K2" s="1"/>
      <c r="L2" s="1"/>
      <c r="M2" s="1"/>
      <c r="N2" s="1"/>
    </row>
    <row r="3" spans="1:14">
      <c r="A3" t="s">
        <v>2</v>
      </c>
    </row>
    <row r="4" spans="1:14" ht="15" thickBot="1"/>
    <row r="5" spans="1:14" ht="17.45" customHeight="1" thickBot="1">
      <c r="C5" s="77" t="s">
        <v>1</v>
      </c>
      <c r="D5" s="78"/>
    </row>
    <row r="6" spans="1:14" ht="15" thickBot="1">
      <c r="C6" s="77" t="s">
        <v>3</v>
      </c>
      <c r="D6" s="78"/>
      <c r="E6" s="77">
        <v>2022</v>
      </c>
      <c r="F6" s="78"/>
      <c r="G6" s="77">
        <v>2021</v>
      </c>
      <c r="H6" s="78"/>
      <c r="I6" s="77">
        <v>2020</v>
      </c>
      <c r="J6" s="78"/>
      <c r="K6" s="77">
        <v>2019</v>
      </c>
      <c r="L6" s="78"/>
      <c r="M6" s="77">
        <v>2018</v>
      </c>
      <c r="N6" s="78"/>
    </row>
    <row r="7" spans="1:14" ht="30.6" customHeight="1">
      <c r="C7" s="79" t="s">
        <v>4</v>
      </c>
      <c r="D7" s="80"/>
      <c r="E7" s="79" t="s">
        <v>4</v>
      </c>
      <c r="F7" s="80"/>
      <c r="G7" s="79" t="s">
        <v>4</v>
      </c>
      <c r="H7" s="80"/>
      <c r="I7" s="79" t="s">
        <v>4</v>
      </c>
      <c r="J7" s="80"/>
      <c r="K7" s="79" t="s">
        <v>4</v>
      </c>
      <c r="L7" s="80"/>
      <c r="M7" s="79" t="s">
        <v>4</v>
      </c>
      <c r="N7" s="80"/>
    </row>
    <row r="8" spans="1:14">
      <c r="B8">
        <v>1</v>
      </c>
      <c r="C8" s="43" t="s">
        <v>5</v>
      </c>
      <c r="D8" s="3">
        <f>'PV_ausführliche Zahlen'!F15</f>
        <v>5084.9441453951586</v>
      </c>
      <c r="E8" s="43" t="s">
        <v>6</v>
      </c>
      <c r="F8" s="3">
        <f>'PV_ausführliche Zahlen'!J8</f>
        <v>4475.404500413737</v>
      </c>
      <c r="G8" s="43" t="s">
        <v>6</v>
      </c>
      <c r="H8" s="3">
        <f>'PV_ausführliche Zahlen'!N8</f>
        <v>3701.4017539913789</v>
      </c>
      <c r="I8" s="43" t="s">
        <v>6</v>
      </c>
      <c r="J8" s="3">
        <f>'PV_ausführliche Zahlen'!R8</f>
        <v>2925.7264185442068</v>
      </c>
      <c r="K8" s="43" t="s">
        <v>6</v>
      </c>
      <c r="L8" s="3">
        <f>'PV_ausführliche Zahlen'!V8</f>
        <v>1675.4752814880922</v>
      </c>
      <c r="M8" s="43" t="s">
        <v>6</v>
      </c>
      <c r="N8" s="3">
        <f>'PV_ausführliche Zahlen'!Z8</f>
        <v>1109.2108744203997</v>
      </c>
    </row>
    <row r="9" spans="1:14">
      <c r="B9">
        <v>2</v>
      </c>
      <c r="C9" s="43" t="s">
        <v>7</v>
      </c>
      <c r="D9" s="3">
        <f>'PV_ausführliche Zahlen'!F17</f>
        <v>4456.7131745669249</v>
      </c>
      <c r="E9" s="43" t="s">
        <v>5</v>
      </c>
      <c r="F9" s="3">
        <f>'PV_ausführliche Zahlen'!J15</f>
        <v>4016.1602566606794</v>
      </c>
      <c r="G9" s="43" t="s">
        <v>8</v>
      </c>
      <c r="H9" s="3">
        <f>'PV_ausführliche Zahlen'!N7</f>
        <v>2937.6761717397039</v>
      </c>
      <c r="I9" s="43" t="s">
        <v>8</v>
      </c>
      <c r="J9" s="3">
        <f>'PV_ausführliche Zahlen'!R7</f>
        <v>2211.2120140525167</v>
      </c>
      <c r="K9" s="43" t="s">
        <v>8</v>
      </c>
      <c r="L9" s="3">
        <f>'PV_ausführliche Zahlen'!V7</f>
        <v>1335.4883137857587</v>
      </c>
      <c r="M9" s="43" t="s">
        <v>8</v>
      </c>
      <c r="N9" s="42">
        <f>'PV_ausführliche Zahlen'!Z7</f>
        <v>852.84111877947464</v>
      </c>
    </row>
    <row r="10" spans="1:14">
      <c r="B10">
        <v>3</v>
      </c>
      <c r="C10" s="43" t="s">
        <v>6</v>
      </c>
      <c r="D10" s="3">
        <f>'PV_ausführliche Zahlen'!F8</f>
        <v>4403.8339736142107</v>
      </c>
      <c r="E10" s="43" t="s">
        <v>7</v>
      </c>
      <c r="F10" s="3">
        <f>'PV_ausführliche Zahlen'!J17</f>
        <v>4008.2895062693078</v>
      </c>
      <c r="G10" s="43" t="s">
        <v>7</v>
      </c>
      <c r="H10" s="3">
        <f>'PV_ausführliche Zahlen'!N17</f>
        <v>2910.056477886103</v>
      </c>
      <c r="I10" s="43" t="s">
        <v>7</v>
      </c>
      <c r="J10" s="3">
        <f>'PV_ausführliche Zahlen'!R17</f>
        <v>2022.2845052474645</v>
      </c>
      <c r="K10" s="43" t="s">
        <v>7</v>
      </c>
      <c r="L10" s="3">
        <f>'PV_ausführliche Zahlen'!V17</f>
        <v>1143.5070867845602</v>
      </c>
      <c r="M10" s="43" t="s">
        <v>7</v>
      </c>
      <c r="N10" s="42">
        <f>'PV_ausführliche Zahlen'!Z17</f>
        <v>688.67809528389228</v>
      </c>
    </row>
    <row r="11" spans="1:14">
      <c r="B11">
        <v>4</v>
      </c>
      <c r="C11" s="43" t="s">
        <v>8</v>
      </c>
      <c r="D11" s="3">
        <f>'PV_ausführliche Zahlen'!F7</f>
        <v>4137.4007879430337</v>
      </c>
      <c r="E11" s="43" t="s">
        <v>8</v>
      </c>
      <c r="F11" s="3">
        <f>'PV_ausführliche Zahlen'!J7</f>
        <v>3827.9794334473045</v>
      </c>
      <c r="G11" s="43" t="s">
        <v>5</v>
      </c>
      <c r="H11" s="3">
        <f>'PV_ausführliche Zahlen'!N15</f>
        <v>2594.5219933264898</v>
      </c>
      <c r="I11" s="43" t="s">
        <v>5</v>
      </c>
      <c r="J11" s="3">
        <f>'PV_ausführliche Zahlen'!R15</f>
        <v>1612.1655105585328</v>
      </c>
      <c r="K11" s="43" t="s">
        <v>9</v>
      </c>
      <c r="L11" s="42">
        <f>'PV_ausführliche Zahlen'!V10</f>
        <v>930.42510400736865</v>
      </c>
      <c r="M11" s="43" t="s">
        <v>9</v>
      </c>
      <c r="N11" s="42">
        <f>'PV_ausführliche Zahlen'!Z10</f>
        <v>577.99738451344376</v>
      </c>
    </row>
    <row r="12" spans="1:14">
      <c r="B12">
        <v>5</v>
      </c>
      <c r="C12" s="43" t="s">
        <v>10</v>
      </c>
      <c r="D12" s="3">
        <f>'PV_ausführliche Zahlen'!F16</f>
        <v>3576.515134475148</v>
      </c>
      <c r="E12" s="43" t="s">
        <v>9</v>
      </c>
      <c r="F12" s="3">
        <f>'PV_ausführliche Zahlen'!J10</f>
        <v>3384.8503479218912</v>
      </c>
      <c r="G12" s="43" t="s">
        <v>9</v>
      </c>
      <c r="H12" s="3">
        <f>'PV_ausführliche Zahlen'!N10</f>
        <v>2071.4260619827555</v>
      </c>
      <c r="I12" s="43" t="s">
        <v>9</v>
      </c>
      <c r="J12" s="3">
        <f>'PV_ausführliche Zahlen'!R10</f>
        <v>1577.9702969335081</v>
      </c>
      <c r="K12" s="43" t="s">
        <v>5</v>
      </c>
      <c r="L12" s="42">
        <f>'PV_ausführliche Zahlen'!V15</f>
        <v>875.9181115254321</v>
      </c>
      <c r="M12" s="43" t="s">
        <v>11</v>
      </c>
      <c r="N12" s="42">
        <f>'PV_ausführliche Zahlen'!Z18</f>
        <v>498.09905849500228</v>
      </c>
    </row>
    <row r="13" spans="1:14" ht="15" thickBot="1"/>
    <row r="14" spans="1:14" ht="17.100000000000001" customHeight="1" thickBot="1">
      <c r="C14" s="77" t="s">
        <v>12</v>
      </c>
      <c r="D14" s="78"/>
    </row>
    <row r="15" spans="1:14" ht="15" thickBot="1">
      <c r="C15" s="77" t="s">
        <v>3</v>
      </c>
      <c r="D15" s="78"/>
      <c r="E15" s="77">
        <v>2022</v>
      </c>
      <c r="F15" s="78"/>
      <c r="G15" s="77">
        <v>2021</v>
      </c>
      <c r="H15" s="78"/>
      <c r="I15" s="77">
        <v>2020</v>
      </c>
      <c r="J15" s="78"/>
      <c r="K15" s="77">
        <v>2019</v>
      </c>
      <c r="L15" s="78"/>
      <c r="M15" s="77">
        <v>2018</v>
      </c>
      <c r="N15" s="78"/>
    </row>
    <row r="16" spans="1:14">
      <c r="C16" s="79" t="s">
        <v>13</v>
      </c>
      <c r="D16" s="80"/>
      <c r="E16" s="79" t="s">
        <v>13</v>
      </c>
      <c r="F16" s="80"/>
      <c r="G16" s="79" t="s">
        <v>13</v>
      </c>
      <c r="H16" s="80"/>
      <c r="I16" s="79" t="s">
        <v>13</v>
      </c>
      <c r="J16" s="80"/>
      <c r="K16" s="79" t="s">
        <v>13</v>
      </c>
      <c r="L16" s="80"/>
      <c r="M16" s="79" t="s">
        <v>13</v>
      </c>
      <c r="N16" s="80"/>
    </row>
    <row r="17" spans="2:14">
      <c r="B17">
        <v>1</v>
      </c>
      <c r="C17" s="43" t="s">
        <v>14</v>
      </c>
      <c r="D17" s="3">
        <f>'E-Autos_ausführliche Zahlen'!G13</f>
        <v>400.08699243979373</v>
      </c>
      <c r="E17" s="43" t="s">
        <v>14</v>
      </c>
      <c r="F17" s="3">
        <f>'E-Autos_ausführliche Zahlen'!K13</f>
        <v>748.60436589395681</v>
      </c>
      <c r="G17" s="43" t="s">
        <v>14</v>
      </c>
      <c r="H17" s="3">
        <f>'E-Autos_ausführliche Zahlen'!O13</f>
        <v>527.69676563360542</v>
      </c>
      <c r="I17" s="43" t="s">
        <v>5</v>
      </c>
      <c r="J17" s="3">
        <f>'E-Autos_ausführliche Zahlen'!S15</f>
        <v>301.30553858226818</v>
      </c>
      <c r="K17" s="43" t="s">
        <v>15</v>
      </c>
      <c r="L17" s="3">
        <f>'E-Autos_ausführliche Zahlen'!W22</f>
        <v>109.97505226048335</v>
      </c>
      <c r="M17" s="43" t="s">
        <v>14</v>
      </c>
      <c r="N17" s="3">
        <f>'E-Autos_ausführliche Zahlen'!AA13</f>
        <v>74.178265658639162</v>
      </c>
    </row>
    <row r="18" spans="2:14">
      <c r="B18">
        <v>2</v>
      </c>
      <c r="C18" s="43" t="s">
        <v>8</v>
      </c>
      <c r="D18" s="3">
        <f>'E-Autos_ausführliche Zahlen'!G7</f>
        <v>343.21913055704317</v>
      </c>
      <c r="E18" s="43" t="s">
        <v>6</v>
      </c>
      <c r="F18" s="3">
        <f>'E-Autos_ausführliche Zahlen'!K8</f>
        <v>716.30776356114302</v>
      </c>
      <c r="G18" s="43" t="s">
        <v>8</v>
      </c>
      <c r="H18" s="3">
        <f>'E-Autos_ausführliche Zahlen'!O7</f>
        <v>524.50046129268151</v>
      </c>
      <c r="I18" s="43" t="s">
        <v>8</v>
      </c>
      <c r="J18" s="3">
        <f>'E-Autos_ausführliche Zahlen'!S7</f>
        <v>271.58955686913873</v>
      </c>
      <c r="K18" s="43" t="s">
        <v>6</v>
      </c>
      <c r="L18" s="3">
        <f>'E-Autos_ausführliche Zahlen'!W8</f>
        <v>108.69603429265638</v>
      </c>
      <c r="M18" s="43" t="s">
        <v>6</v>
      </c>
      <c r="N18" s="3">
        <f>'E-Autos_ausführliche Zahlen'!AA8</f>
        <v>62.358852043619329</v>
      </c>
    </row>
    <row r="19" spans="2:14">
      <c r="B19">
        <v>3</v>
      </c>
      <c r="C19" s="43" t="s">
        <v>6</v>
      </c>
      <c r="D19" s="3">
        <f>'E-Autos_ausführliche Zahlen'!G8</f>
        <v>343.16442040412755</v>
      </c>
      <c r="E19" s="43" t="s">
        <v>8</v>
      </c>
      <c r="F19" s="3">
        <f>'E-Autos_ausführliche Zahlen'!K7</f>
        <v>632.32601881322387</v>
      </c>
      <c r="G19" s="43" t="s">
        <v>6</v>
      </c>
      <c r="H19" s="3">
        <f>'E-Autos_ausführliche Zahlen'!O8</f>
        <v>500.09749881688725</v>
      </c>
      <c r="I19" s="43" t="s">
        <v>6</v>
      </c>
      <c r="J19" s="3">
        <f>'E-Autos_ausführliche Zahlen'!S8</f>
        <v>245.78527985526347</v>
      </c>
      <c r="K19" s="43" t="s">
        <v>8</v>
      </c>
      <c r="L19" s="3">
        <f>'E-Autos_ausführliche Zahlen'!W7</f>
        <v>90.627367798446429</v>
      </c>
      <c r="M19" s="43" t="s">
        <v>16</v>
      </c>
      <c r="N19" s="42">
        <f>'E-Autos_ausführliche Zahlen'!AA12</f>
        <v>59.509904752441969</v>
      </c>
    </row>
    <row r="20" spans="2:14">
      <c r="B20">
        <v>4</v>
      </c>
      <c r="C20" s="43" t="s">
        <v>16</v>
      </c>
      <c r="D20" s="3">
        <f>'E-Autos_ausführliche Zahlen'!G12</f>
        <v>320.22248036860202</v>
      </c>
      <c r="E20" s="43" t="s">
        <v>11</v>
      </c>
      <c r="F20" s="3">
        <f>'E-Autos_ausführliche Zahlen'!K18</f>
        <v>590.43021519826414</v>
      </c>
      <c r="G20" s="43" t="s">
        <v>5</v>
      </c>
      <c r="H20" s="3">
        <f>'E-Autos_ausführliche Zahlen'!O15</f>
        <v>492.41779298453292</v>
      </c>
      <c r="I20" s="43" t="s">
        <v>17</v>
      </c>
      <c r="J20" s="3">
        <f>'E-Autos_ausführliche Zahlen'!S21</f>
        <v>231.84470095859842</v>
      </c>
      <c r="K20" s="43" t="s">
        <v>5</v>
      </c>
      <c r="L20" s="42">
        <f>'E-Autos_ausführliche Zahlen'!W15</f>
        <v>77.970654926475149</v>
      </c>
      <c r="M20" s="43" t="s">
        <v>8</v>
      </c>
      <c r="N20" s="42">
        <f>'E-Autos_ausführliche Zahlen'!AA7</f>
        <v>51.470458518808563</v>
      </c>
    </row>
    <row r="21" spans="2:14">
      <c r="B21">
        <v>5</v>
      </c>
      <c r="C21" s="43" t="s">
        <v>5</v>
      </c>
      <c r="D21" s="3">
        <f>'E-Autos_ausführliche Zahlen'!G15</f>
        <v>291.30583587072721</v>
      </c>
      <c r="E21" s="43" t="s">
        <v>5</v>
      </c>
      <c r="F21" s="3">
        <f>'E-Autos_ausführliche Zahlen'!K15</f>
        <v>587.94320856800073</v>
      </c>
      <c r="G21" s="43" t="s">
        <v>17</v>
      </c>
      <c r="H21" s="3">
        <f>'E-Autos_ausführliche Zahlen'!O21</f>
        <v>448.45205484090513</v>
      </c>
      <c r="I21" s="43" t="s">
        <v>14</v>
      </c>
      <c r="J21" s="3">
        <f>'E-Autos_ausführliche Zahlen'!S13</f>
        <v>221.20487658338757</v>
      </c>
      <c r="K21" s="43" t="s">
        <v>14</v>
      </c>
      <c r="L21" s="42">
        <f>'E-Autos_ausführliche Zahlen'!W13</f>
        <v>76.431307264807486</v>
      </c>
      <c r="M21" s="43" t="s">
        <v>17</v>
      </c>
      <c r="N21" s="42">
        <f>'E-Autos_ausführliche Zahlen'!AA21</f>
        <v>45.204129659665391</v>
      </c>
    </row>
    <row r="22" spans="2:14" ht="15" thickBot="1"/>
    <row r="23" spans="2:14" ht="17.100000000000001" customHeight="1" thickBot="1">
      <c r="C23" s="77" t="s">
        <v>18</v>
      </c>
      <c r="D23" s="78"/>
    </row>
    <row r="24" spans="2:14" ht="15" thickBot="1">
      <c r="C24" s="77">
        <v>2022</v>
      </c>
      <c r="D24" s="78"/>
      <c r="E24" s="77">
        <v>2021</v>
      </c>
      <c r="F24" s="78"/>
      <c r="G24" s="77">
        <v>2020</v>
      </c>
      <c r="H24" s="78"/>
      <c r="I24" s="77">
        <v>2019</v>
      </c>
      <c r="J24" s="78"/>
      <c r="K24" s="77">
        <v>2018</v>
      </c>
      <c r="L24" s="78"/>
    </row>
    <row r="25" spans="2:14" ht="29.1" customHeight="1">
      <c r="C25" s="79" t="s">
        <v>19</v>
      </c>
      <c r="D25" s="80"/>
      <c r="E25" s="79" t="s">
        <v>19</v>
      </c>
      <c r="F25" s="80"/>
      <c r="G25" s="79" t="s">
        <v>19</v>
      </c>
      <c r="H25" s="80"/>
      <c r="I25" s="79" t="s">
        <v>19</v>
      </c>
      <c r="J25" s="80"/>
      <c r="K25" s="79" t="s">
        <v>19</v>
      </c>
      <c r="L25" s="80"/>
    </row>
    <row r="26" spans="2:14">
      <c r="B26">
        <v>1</v>
      </c>
      <c r="C26" s="43" t="s">
        <v>9</v>
      </c>
      <c r="D26" s="3">
        <f>'WP_ausführliche Zahlen'!G10</f>
        <v>102.98721209730543</v>
      </c>
      <c r="E26" s="43" t="s">
        <v>9</v>
      </c>
      <c r="F26" s="3">
        <f>'WP_ausführliche Zahlen'!K10</f>
        <v>98.168187833129622</v>
      </c>
      <c r="G26" s="43" t="s">
        <v>6</v>
      </c>
      <c r="H26" s="3">
        <f>'WP_ausführliche Zahlen'!O8</f>
        <v>94.604145453724044</v>
      </c>
      <c r="I26" s="43" t="s">
        <v>6</v>
      </c>
      <c r="J26" s="3">
        <f>'WP_ausführliche Zahlen'!S8</f>
        <v>83.691159351812004</v>
      </c>
      <c r="K26" s="43" t="s">
        <v>9</v>
      </c>
      <c r="L26" s="3">
        <f>'WP_ausführliche Zahlen'!W10</f>
        <v>87.986055920113017</v>
      </c>
    </row>
    <row r="27" spans="2:14">
      <c r="B27">
        <v>2</v>
      </c>
      <c r="C27" s="43" t="s">
        <v>6</v>
      </c>
      <c r="D27" s="3">
        <f>'WP_ausführliche Zahlen'!G8</f>
        <v>100.96943069891056</v>
      </c>
      <c r="E27" s="43" t="s">
        <v>6</v>
      </c>
      <c r="F27" s="3">
        <f>'WP_ausführliche Zahlen'!K8</f>
        <v>90.333196129397948</v>
      </c>
      <c r="G27" s="43" t="s">
        <v>9</v>
      </c>
      <c r="H27" s="3">
        <f>'WP_ausführliche Zahlen'!O10</f>
        <v>86.43153196392727</v>
      </c>
      <c r="I27" s="43" t="s">
        <v>9</v>
      </c>
      <c r="J27" s="3">
        <f>'WP_ausführliche Zahlen'!S10</f>
        <v>81.262739809609684</v>
      </c>
      <c r="K27" s="43" t="s">
        <v>7</v>
      </c>
      <c r="L27" s="3">
        <f>'WP_ausführliche Zahlen'!W17</f>
        <v>78.934397653366673</v>
      </c>
    </row>
    <row r="28" spans="2:14">
      <c r="B28">
        <v>3</v>
      </c>
      <c r="C28" s="43" t="s">
        <v>7</v>
      </c>
      <c r="D28" s="3">
        <f>'WP_ausführliche Zahlen'!G17</f>
        <v>93.216161956168932</v>
      </c>
      <c r="E28" s="43" t="s">
        <v>7</v>
      </c>
      <c r="F28" s="3">
        <f>'WP_ausführliche Zahlen'!K17</f>
        <v>87.373622014113451</v>
      </c>
      <c r="G28" s="43" t="s">
        <v>7</v>
      </c>
      <c r="H28" s="3">
        <f>'WP_ausführliche Zahlen'!O17</f>
        <v>84.560547227197858</v>
      </c>
      <c r="I28" s="43" t="s">
        <v>7</v>
      </c>
      <c r="J28" s="3">
        <f>'WP_ausführliche Zahlen'!S17</f>
        <v>78.285226548693842</v>
      </c>
      <c r="K28" s="43" t="s">
        <v>6</v>
      </c>
      <c r="L28" s="42">
        <f>'WP_ausführliche Zahlen'!W8</f>
        <v>78.335643211326044</v>
      </c>
    </row>
    <row r="29" spans="2:14">
      <c r="B29">
        <v>4</v>
      </c>
      <c r="C29" s="43" t="s">
        <v>8</v>
      </c>
      <c r="D29" s="3">
        <f>'WP_ausführliche Zahlen'!G7</f>
        <v>85.636346760539226</v>
      </c>
      <c r="E29" s="43" t="s">
        <v>8</v>
      </c>
      <c r="F29" s="3">
        <f>'WP_ausführliche Zahlen'!K7</f>
        <v>80.042502577733828</v>
      </c>
      <c r="G29" s="43" t="s">
        <v>8</v>
      </c>
      <c r="H29" s="3">
        <f>'WP_ausführliche Zahlen'!O7</f>
        <v>83.659441447123058</v>
      </c>
      <c r="I29" s="43" t="s">
        <v>8</v>
      </c>
      <c r="J29" s="42">
        <f>'WP_ausführliche Zahlen'!S7</f>
        <v>74.271357469958346</v>
      </c>
      <c r="K29" s="43" t="s">
        <v>8</v>
      </c>
      <c r="L29" s="42">
        <f>'WP_ausführliche Zahlen'!W7</f>
        <v>73.588748908823618</v>
      </c>
    </row>
    <row r="30" spans="2:14">
      <c r="B30">
        <v>5</v>
      </c>
      <c r="C30" s="43" t="s">
        <v>20</v>
      </c>
      <c r="D30" s="3">
        <f>'WP_ausführliche Zahlen'!G20</f>
        <v>78.430726917928538</v>
      </c>
      <c r="E30" s="43" t="s">
        <v>20</v>
      </c>
      <c r="F30" s="3">
        <f>'WP_ausführliche Zahlen'!K20</f>
        <v>65.305584862275182</v>
      </c>
      <c r="G30" s="43" t="s">
        <v>21</v>
      </c>
      <c r="H30" s="3">
        <f>'WP_ausführliche Zahlen'!O14</f>
        <v>69.20997458820986</v>
      </c>
      <c r="I30" s="43" t="s">
        <v>11</v>
      </c>
      <c r="J30" s="42">
        <f>'WP_ausführliche Zahlen'!S18</f>
        <v>58.42851472700788</v>
      </c>
      <c r="K30" s="43" t="s">
        <v>20</v>
      </c>
      <c r="L30" s="42">
        <f>'WP_ausführliche Zahlen'!W20</f>
        <v>54.055463100286602</v>
      </c>
    </row>
  </sheetData>
  <mergeCells count="37">
    <mergeCell ref="C16:D16"/>
    <mergeCell ref="M15:N15"/>
    <mergeCell ref="K15:L15"/>
    <mergeCell ref="I15:J15"/>
    <mergeCell ref="G15:H15"/>
    <mergeCell ref="C5:D5"/>
    <mergeCell ref="C14:D14"/>
    <mergeCell ref="G6:H6"/>
    <mergeCell ref="G7:H7"/>
    <mergeCell ref="E6:F6"/>
    <mergeCell ref="E7:F7"/>
    <mergeCell ref="C23:D23"/>
    <mergeCell ref="C6:D6"/>
    <mergeCell ref="C7:D7"/>
    <mergeCell ref="M6:N6"/>
    <mergeCell ref="M7:N7"/>
    <mergeCell ref="K6:L6"/>
    <mergeCell ref="K7:L7"/>
    <mergeCell ref="I6:J6"/>
    <mergeCell ref="I7:J7"/>
    <mergeCell ref="E15:F15"/>
    <mergeCell ref="C15:D15"/>
    <mergeCell ref="M16:N16"/>
    <mergeCell ref="K16:L16"/>
    <mergeCell ref="I16:J16"/>
    <mergeCell ref="G16:H16"/>
    <mergeCell ref="E16:F16"/>
    <mergeCell ref="K24:L24"/>
    <mergeCell ref="C25:D25"/>
    <mergeCell ref="E25:F25"/>
    <mergeCell ref="G25:H25"/>
    <mergeCell ref="I25:J25"/>
    <mergeCell ref="K25:L25"/>
    <mergeCell ref="C24:D24"/>
    <mergeCell ref="E24:F24"/>
    <mergeCell ref="G24:H24"/>
    <mergeCell ref="I24:J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A3D1-26BB-45BA-86B9-8F86C182DA96}">
  <dimension ref="A1:Z40"/>
  <sheetViews>
    <sheetView workbookViewId="0">
      <selection activeCell="A6" sqref="A6"/>
    </sheetView>
  </sheetViews>
  <sheetFormatPr defaultColWidth="11.42578125" defaultRowHeight="15" customHeight="1"/>
  <cols>
    <col min="1" max="1" width="13.5703125" style="93" customWidth="1"/>
    <col min="2" max="2" width="22.42578125" customWidth="1"/>
    <col min="4" max="4" width="15.5703125" customWidth="1"/>
    <col min="5" max="5" width="14.140625" customWidth="1"/>
    <col min="6" max="6" width="12.42578125" bestFit="1" customWidth="1"/>
    <col min="7" max="7" width="2.28515625" style="83" customWidth="1"/>
    <col min="8" max="8" width="11.85546875" customWidth="1"/>
    <col min="9" max="9" width="15.7109375" customWidth="1"/>
    <col min="11" max="11" width="2.42578125" style="83" customWidth="1"/>
    <col min="12" max="12" width="12.42578125" customWidth="1"/>
    <col min="13" max="13" width="16.42578125" customWidth="1"/>
    <col min="15" max="15" width="2.140625" style="83" customWidth="1"/>
    <col min="16" max="16" width="12.140625" customWidth="1"/>
    <col min="17" max="17" width="17.140625" customWidth="1"/>
    <col min="18" max="18" width="11.42578125" customWidth="1"/>
    <col min="19" max="19" width="2.28515625" style="83" customWidth="1"/>
    <col min="20" max="20" width="12.5703125" customWidth="1"/>
    <col min="21" max="21" width="16.28515625" customWidth="1"/>
    <col min="22" max="22" width="13.7109375" customWidth="1"/>
    <col min="23" max="23" width="1.7109375" style="83" customWidth="1"/>
    <col min="24" max="24" width="12.28515625" customWidth="1"/>
    <col min="25" max="25" width="17.28515625" customWidth="1"/>
    <col min="26" max="26" width="13.85546875" customWidth="1"/>
  </cols>
  <sheetData>
    <row r="1" spans="1:26" ht="18.75">
      <c r="A1" s="94" t="s">
        <v>0</v>
      </c>
      <c r="B1" s="94"/>
      <c r="C1" s="94"/>
      <c r="D1" s="95"/>
      <c r="E1" s="95"/>
      <c r="F1" s="95"/>
      <c r="G1" s="96"/>
      <c r="H1" s="95"/>
      <c r="I1" s="95"/>
      <c r="J1" s="95"/>
      <c r="K1" s="96"/>
      <c r="L1" s="95"/>
      <c r="M1" s="95"/>
      <c r="N1" s="95"/>
      <c r="X1" s="1"/>
      <c r="Y1" s="1"/>
      <c r="Z1" s="1"/>
    </row>
    <row r="2" spans="1:26" ht="18.75">
      <c r="A2" s="94" t="s">
        <v>1</v>
      </c>
      <c r="B2" s="94"/>
      <c r="C2" s="94"/>
      <c r="D2" s="95"/>
      <c r="E2" s="95"/>
      <c r="F2" s="95"/>
      <c r="G2" s="96"/>
      <c r="H2" s="95"/>
      <c r="I2" s="95"/>
      <c r="J2" s="95"/>
      <c r="K2" s="96"/>
      <c r="L2" s="95"/>
      <c r="M2" s="95"/>
      <c r="N2" s="95"/>
      <c r="X2" s="1"/>
      <c r="Y2" s="1"/>
      <c r="Z2" s="1"/>
    </row>
    <row r="3" spans="1:26">
      <c r="A3" s="95" t="s">
        <v>2</v>
      </c>
      <c r="B3" s="95"/>
      <c r="C3" s="95"/>
      <c r="D3" s="95"/>
      <c r="E3" s="95"/>
      <c r="F3" s="95"/>
      <c r="G3" s="96"/>
      <c r="H3" s="95"/>
      <c r="I3" s="95"/>
      <c r="J3" s="95"/>
      <c r="K3" s="96"/>
      <c r="L3" s="95"/>
      <c r="M3" s="95"/>
      <c r="N3" s="95"/>
    </row>
    <row r="4" spans="1:26"/>
    <row r="5" spans="1:26">
      <c r="B5" s="12" t="s">
        <v>1</v>
      </c>
      <c r="C5" s="12"/>
      <c r="D5" s="79" t="s">
        <v>3</v>
      </c>
      <c r="E5" s="80"/>
      <c r="F5" s="81"/>
      <c r="G5" s="84"/>
      <c r="H5" s="79">
        <v>2022</v>
      </c>
      <c r="I5" s="80"/>
      <c r="J5" s="81"/>
      <c r="K5" s="84"/>
      <c r="L5" s="79">
        <v>2021</v>
      </c>
      <c r="M5" s="80"/>
      <c r="N5" s="81"/>
      <c r="O5" s="84"/>
      <c r="P5" s="79">
        <v>2020</v>
      </c>
      <c r="Q5" s="80"/>
      <c r="R5" s="81"/>
      <c r="S5" s="84"/>
      <c r="T5" s="79">
        <v>2019</v>
      </c>
      <c r="U5" s="80"/>
      <c r="V5" s="81"/>
      <c r="W5" s="84"/>
      <c r="X5" s="79">
        <v>2018</v>
      </c>
      <c r="Y5" s="80"/>
      <c r="Z5" s="81"/>
    </row>
    <row r="6" spans="1:26" ht="60.75">
      <c r="B6" s="12" t="s">
        <v>22</v>
      </c>
      <c r="C6" s="6" t="s">
        <v>23</v>
      </c>
      <c r="D6" s="37" t="s">
        <v>24</v>
      </c>
      <c r="E6" s="38" t="s">
        <v>25</v>
      </c>
      <c r="F6" s="87" t="s">
        <v>26</v>
      </c>
      <c r="G6" s="82"/>
      <c r="H6" s="88" t="s">
        <v>24</v>
      </c>
      <c r="I6" s="38" t="s">
        <v>25</v>
      </c>
      <c r="J6" s="87" t="s">
        <v>26</v>
      </c>
      <c r="K6" s="82"/>
      <c r="L6" s="88" t="s">
        <v>24</v>
      </c>
      <c r="M6" s="38" t="s">
        <v>25</v>
      </c>
      <c r="N6" s="87" t="s">
        <v>26</v>
      </c>
      <c r="O6" s="82"/>
      <c r="P6" s="88" t="s">
        <v>24</v>
      </c>
      <c r="Q6" s="38" t="s">
        <v>25</v>
      </c>
      <c r="R6" s="87" t="s">
        <v>26</v>
      </c>
      <c r="S6" s="82"/>
      <c r="T6" s="88" t="s">
        <v>24</v>
      </c>
      <c r="U6" s="38" t="s">
        <v>25</v>
      </c>
      <c r="V6" s="87" t="s">
        <v>26</v>
      </c>
      <c r="W6" s="82"/>
      <c r="X6" s="88" t="s">
        <v>24</v>
      </c>
      <c r="Y6" s="38" t="s">
        <v>25</v>
      </c>
      <c r="Z6" s="8" t="s">
        <v>26</v>
      </c>
    </row>
    <row r="7" spans="1:26" ht="14.25">
      <c r="B7" s="17" t="s">
        <v>8</v>
      </c>
      <c r="C7" s="18">
        <v>11280257</v>
      </c>
      <c r="D7" s="30">
        <v>46753</v>
      </c>
      <c r="E7" s="31">
        <v>466709.44199999922</v>
      </c>
      <c r="F7" s="39">
        <f t="shared" ref="F7:F22" si="0">E7/C7*100000</f>
        <v>4137.4007879430337</v>
      </c>
      <c r="G7" s="85"/>
      <c r="H7" s="89">
        <v>46208</v>
      </c>
      <c r="I7" s="31">
        <v>431805.91799999995</v>
      </c>
      <c r="J7" s="39">
        <f t="shared" ref="J7:J22" si="1">I7/C7*100000</f>
        <v>3827.9794334473045</v>
      </c>
      <c r="K7" s="85"/>
      <c r="L7" s="89">
        <v>34322</v>
      </c>
      <c r="M7" s="31">
        <v>331377.42199999996</v>
      </c>
      <c r="N7" s="39">
        <f t="shared" ref="N7:N22" si="2">M7/C7*100000</f>
        <v>2937.6761717397039</v>
      </c>
      <c r="O7" s="85"/>
      <c r="P7" s="89">
        <v>28267</v>
      </c>
      <c r="Q7" s="31">
        <v>249430.39800000002</v>
      </c>
      <c r="R7" s="39">
        <f t="shared" ref="R7:R22" si="3">Q7/C7*100000</f>
        <v>2211.2120140525167</v>
      </c>
      <c r="S7" s="85"/>
      <c r="T7" s="89">
        <v>17071</v>
      </c>
      <c r="U7" s="31">
        <v>150646.514</v>
      </c>
      <c r="V7" s="39">
        <f t="shared" ref="V7:V22" si="4">U7/C7*100000</f>
        <v>1335.4883137857587</v>
      </c>
      <c r="W7" s="85"/>
      <c r="X7" s="89">
        <v>11610</v>
      </c>
      <c r="Y7" s="31">
        <v>96202.67</v>
      </c>
      <c r="Z7" s="25">
        <f>Y7/C7*100000</f>
        <v>852.84111877947464</v>
      </c>
    </row>
    <row r="8" spans="1:26" ht="14.25">
      <c r="B8" s="13" t="s">
        <v>6</v>
      </c>
      <c r="C8" s="15">
        <v>13369393</v>
      </c>
      <c r="D8" s="33">
        <v>57717</v>
      </c>
      <c r="E8" s="28">
        <v>588765.87100000016</v>
      </c>
      <c r="F8" s="40">
        <f t="shared" si="0"/>
        <v>4403.8339736142107</v>
      </c>
      <c r="G8" s="85"/>
      <c r="H8" s="90">
        <v>61270</v>
      </c>
      <c r="I8" s="28">
        <v>598334.41599999915</v>
      </c>
      <c r="J8" s="40">
        <f t="shared" si="1"/>
        <v>4475.404500413737</v>
      </c>
      <c r="K8" s="85"/>
      <c r="L8" s="90">
        <v>47967</v>
      </c>
      <c r="M8" s="28">
        <v>494854.94700000063</v>
      </c>
      <c r="N8" s="40">
        <f t="shared" si="2"/>
        <v>3701.4017539913789</v>
      </c>
      <c r="O8" s="85"/>
      <c r="P8" s="90">
        <v>41325</v>
      </c>
      <c r="Q8" s="28">
        <v>391151.86299999984</v>
      </c>
      <c r="R8" s="40">
        <f t="shared" si="3"/>
        <v>2925.7264185442068</v>
      </c>
      <c r="S8" s="85"/>
      <c r="T8" s="90">
        <v>23358</v>
      </c>
      <c r="U8" s="28">
        <v>224000.8749999993</v>
      </c>
      <c r="V8" s="40">
        <f t="shared" si="4"/>
        <v>1675.4752814880922</v>
      </c>
      <c r="W8" s="85"/>
      <c r="X8" s="90">
        <v>16432</v>
      </c>
      <c r="Y8" s="28">
        <v>148294.76099999971</v>
      </c>
      <c r="Z8" s="26">
        <f t="shared" ref="Z8:Z22" si="5">Y8/C8*100000</f>
        <v>1109.2108744203997</v>
      </c>
    </row>
    <row r="9" spans="1:26" ht="14.25">
      <c r="B9" s="13" t="s">
        <v>27</v>
      </c>
      <c r="C9" s="15">
        <v>3755251</v>
      </c>
      <c r="D9" s="33">
        <v>2789</v>
      </c>
      <c r="E9" s="28">
        <v>22956.241999999995</v>
      </c>
      <c r="F9" s="40">
        <f t="shared" si="0"/>
        <v>611.31045567926071</v>
      </c>
      <c r="G9" s="85"/>
      <c r="H9" s="90">
        <v>2605</v>
      </c>
      <c r="I9" s="28">
        <v>20180.390999999996</v>
      </c>
      <c r="J9" s="40">
        <f t="shared" si="1"/>
        <v>537.39126891917465</v>
      </c>
      <c r="K9" s="85"/>
      <c r="L9" s="90">
        <v>1536</v>
      </c>
      <c r="M9" s="28">
        <v>12217.894</v>
      </c>
      <c r="N9" s="40">
        <f t="shared" si="2"/>
        <v>325.35492301313548</v>
      </c>
      <c r="O9" s="85"/>
      <c r="P9" s="90">
        <v>1325</v>
      </c>
      <c r="Q9" s="28">
        <v>9100.614999999998</v>
      </c>
      <c r="R9" s="40">
        <f t="shared" si="3"/>
        <v>242.34372083250886</v>
      </c>
      <c r="S9" s="85"/>
      <c r="T9" s="90">
        <v>668</v>
      </c>
      <c r="U9" s="28">
        <v>4726.0869999999995</v>
      </c>
      <c r="V9" s="40">
        <f t="shared" si="4"/>
        <v>125.85275924299067</v>
      </c>
      <c r="W9" s="85"/>
      <c r="X9" s="90">
        <v>434</v>
      </c>
      <c r="Y9" s="28">
        <v>2765.7439999999992</v>
      </c>
      <c r="Z9" s="26">
        <f t="shared" si="5"/>
        <v>73.650043632236546</v>
      </c>
    </row>
    <row r="10" spans="1:26" ht="14.25">
      <c r="B10" s="13" t="s">
        <v>9</v>
      </c>
      <c r="C10" s="15">
        <v>2573135</v>
      </c>
      <c r="D10" s="33">
        <v>10496</v>
      </c>
      <c r="E10" s="28">
        <v>92019.083999999915</v>
      </c>
      <c r="F10" s="40">
        <f t="shared" si="0"/>
        <v>3576.1467626067001</v>
      </c>
      <c r="G10" s="85"/>
      <c r="H10" s="90">
        <v>10635</v>
      </c>
      <c r="I10" s="28">
        <v>87096.768999999957</v>
      </c>
      <c r="J10" s="40">
        <f t="shared" si="1"/>
        <v>3384.8503479218912</v>
      </c>
      <c r="K10" s="85"/>
      <c r="L10" s="90">
        <v>6418</v>
      </c>
      <c r="M10" s="28">
        <v>53300.588999999978</v>
      </c>
      <c r="N10" s="40">
        <f t="shared" si="2"/>
        <v>2071.4260619827555</v>
      </c>
      <c r="O10" s="85"/>
      <c r="P10" s="90">
        <v>5375</v>
      </c>
      <c r="Q10" s="28">
        <v>40603.306000000019</v>
      </c>
      <c r="R10" s="40">
        <f t="shared" si="3"/>
        <v>1577.9702969335081</v>
      </c>
      <c r="S10" s="85"/>
      <c r="T10" s="90">
        <v>3200</v>
      </c>
      <c r="U10" s="28">
        <v>23941.094000000008</v>
      </c>
      <c r="V10" s="40">
        <f t="shared" si="4"/>
        <v>930.42510400736865</v>
      </c>
      <c r="W10" s="85"/>
      <c r="X10" s="90">
        <v>2092</v>
      </c>
      <c r="Y10" s="28">
        <v>14872.653</v>
      </c>
      <c r="Z10" s="26">
        <f t="shared" si="5"/>
        <v>577.99738451344376</v>
      </c>
    </row>
    <row r="11" spans="1:26" ht="14.25">
      <c r="B11" s="13" t="s">
        <v>28</v>
      </c>
      <c r="C11" s="15">
        <v>684864</v>
      </c>
      <c r="D11" s="33">
        <v>539</v>
      </c>
      <c r="E11" s="28">
        <v>3913.0439999999999</v>
      </c>
      <c r="F11" s="40">
        <f t="shared" si="0"/>
        <v>571.36073731426973</v>
      </c>
      <c r="G11" s="85"/>
      <c r="H11" s="90">
        <v>570</v>
      </c>
      <c r="I11" s="28">
        <v>3989.4009999999994</v>
      </c>
      <c r="J11" s="40">
        <f t="shared" si="1"/>
        <v>582.50995818147828</v>
      </c>
      <c r="K11" s="85"/>
      <c r="L11" s="90">
        <v>264</v>
      </c>
      <c r="M11" s="28">
        <v>1967.2260000000001</v>
      </c>
      <c r="N11" s="40">
        <f t="shared" si="2"/>
        <v>287.24330670030838</v>
      </c>
      <c r="O11" s="85"/>
      <c r="P11" s="90">
        <v>252</v>
      </c>
      <c r="Q11" s="28">
        <v>1862.5420000000004</v>
      </c>
      <c r="R11" s="40">
        <f t="shared" si="3"/>
        <v>271.9579361741894</v>
      </c>
      <c r="S11" s="85"/>
      <c r="T11" s="90">
        <v>99</v>
      </c>
      <c r="U11" s="28">
        <v>658.1</v>
      </c>
      <c r="V11" s="40">
        <f t="shared" si="4"/>
        <v>96.092070834501456</v>
      </c>
      <c r="W11" s="85"/>
      <c r="X11" s="90">
        <v>58</v>
      </c>
      <c r="Y11" s="28">
        <v>434.85499999999996</v>
      </c>
      <c r="Z11" s="26">
        <f t="shared" si="5"/>
        <v>63.495088075880744</v>
      </c>
    </row>
    <row r="12" spans="1:26" ht="14.25">
      <c r="B12" s="13" t="s">
        <v>16</v>
      </c>
      <c r="C12" s="15">
        <v>1892122</v>
      </c>
      <c r="D12" s="33">
        <v>1180</v>
      </c>
      <c r="E12" s="28">
        <v>10193.628999999999</v>
      </c>
      <c r="F12" s="40">
        <f t="shared" si="0"/>
        <v>538.7405780388367</v>
      </c>
      <c r="G12" s="85"/>
      <c r="H12" s="90">
        <v>1119</v>
      </c>
      <c r="I12" s="28">
        <v>9286.6050000000014</v>
      </c>
      <c r="J12" s="40">
        <f t="shared" si="1"/>
        <v>490.80371138858919</v>
      </c>
      <c r="K12" s="85"/>
      <c r="L12" s="90">
        <v>771</v>
      </c>
      <c r="M12" s="28">
        <v>6224.3189999999995</v>
      </c>
      <c r="N12" s="40">
        <f t="shared" si="2"/>
        <v>328.9597076721268</v>
      </c>
      <c r="O12" s="85"/>
      <c r="P12" s="90">
        <v>511</v>
      </c>
      <c r="Q12" s="28">
        <v>3532.9900000000002</v>
      </c>
      <c r="R12" s="40">
        <f t="shared" si="3"/>
        <v>186.72104652871221</v>
      </c>
      <c r="S12" s="85"/>
      <c r="T12" s="90">
        <v>271</v>
      </c>
      <c r="U12" s="28">
        <v>1667.72</v>
      </c>
      <c r="V12" s="40">
        <f t="shared" si="4"/>
        <v>88.140193919842375</v>
      </c>
      <c r="W12" s="85"/>
      <c r="X12" s="90">
        <v>181</v>
      </c>
      <c r="Y12" s="28">
        <v>1168.8030000000001</v>
      </c>
      <c r="Z12" s="26">
        <f t="shared" si="5"/>
        <v>61.772073893755277</v>
      </c>
    </row>
    <row r="13" spans="1:26" ht="14.25">
      <c r="B13" s="13" t="s">
        <v>14</v>
      </c>
      <c r="C13" s="15">
        <v>6391360</v>
      </c>
      <c r="D13" s="33">
        <v>18237</v>
      </c>
      <c r="E13" s="28">
        <v>177649.26900000032</v>
      </c>
      <c r="F13" s="40">
        <f t="shared" si="0"/>
        <v>2779.5221830721525</v>
      </c>
      <c r="G13" s="85"/>
      <c r="H13" s="90">
        <v>19012</v>
      </c>
      <c r="I13" s="28">
        <v>175768.37699999992</v>
      </c>
      <c r="J13" s="40">
        <f t="shared" si="1"/>
        <v>2750.0935168727769</v>
      </c>
      <c r="K13" s="85"/>
      <c r="L13" s="90">
        <v>12837</v>
      </c>
      <c r="M13" s="28">
        <v>125017.59399999991</v>
      </c>
      <c r="N13" s="40">
        <f t="shared" si="2"/>
        <v>1956.0405610073585</v>
      </c>
      <c r="O13" s="85"/>
      <c r="P13" s="90">
        <v>10041</v>
      </c>
      <c r="Q13" s="28">
        <v>89336.164999999994</v>
      </c>
      <c r="R13" s="40">
        <f t="shared" si="3"/>
        <v>1397.7645602813798</v>
      </c>
      <c r="S13" s="85"/>
      <c r="T13" s="90">
        <v>5626</v>
      </c>
      <c r="U13" s="28">
        <v>49455.934000000037</v>
      </c>
      <c r="V13" s="40">
        <f t="shared" si="4"/>
        <v>773.79359009663108</v>
      </c>
      <c r="W13" s="85"/>
      <c r="X13" s="90">
        <v>3802</v>
      </c>
      <c r="Y13" s="28">
        <v>30801.915000000001</v>
      </c>
      <c r="Z13" s="26">
        <f t="shared" si="5"/>
        <v>481.93052808791873</v>
      </c>
    </row>
    <row r="14" spans="1:26" ht="24">
      <c r="B14" s="13" t="s">
        <v>21</v>
      </c>
      <c r="C14" s="15">
        <v>1628378</v>
      </c>
      <c r="D14" s="33">
        <v>6153</v>
      </c>
      <c r="E14" s="28">
        <v>48681.81200000002</v>
      </c>
      <c r="F14" s="40">
        <f t="shared" si="0"/>
        <v>2989.5891494481025</v>
      </c>
      <c r="G14" s="85"/>
      <c r="H14" s="90">
        <v>4979</v>
      </c>
      <c r="I14" s="28">
        <v>38448.455999999969</v>
      </c>
      <c r="J14" s="40">
        <f t="shared" si="1"/>
        <v>2361.150543669834</v>
      </c>
      <c r="K14" s="85"/>
      <c r="L14" s="90">
        <v>2320</v>
      </c>
      <c r="M14" s="28">
        <v>20849.079000000002</v>
      </c>
      <c r="N14" s="40">
        <f t="shared" si="2"/>
        <v>1280.3586759339662</v>
      </c>
      <c r="O14" s="85"/>
      <c r="P14" s="90">
        <v>1803</v>
      </c>
      <c r="Q14" s="28">
        <v>14830.642000000002</v>
      </c>
      <c r="R14" s="40">
        <f t="shared" si="3"/>
        <v>910.7616290566441</v>
      </c>
      <c r="S14" s="85"/>
      <c r="T14" s="90">
        <v>999</v>
      </c>
      <c r="U14" s="28">
        <v>8273.4050000000007</v>
      </c>
      <c r="V14" s="40">
        <f t="shared" si="4"/>
        <v>508.07644171070848</v>
      </c>
      <c r="W14" s="85"/>
      <c r="X14" s="90">
        <v>602</v>
      </c>
      <c r="Y14" s="28">
        <v>4313.6170000000002</v>
      </c>
      <c r="Z14" s="26">
        <f t="shared" si="5"/>
        <v>264.90268230103823</v>
      </c>
    </row>
    <row r="15" spans="1:26" ht="14.25">
      <c r="B15" s="13" t="s">
        <v>5</v>
      </c>
      <c r="C15" s="15">
        <v>8140242</v>
      </c>
      <c r="D15" s="33">
        <v>42827</v>
      </c>
      <c r="E15" s="28">
        <v>413926.75899999775</v>
      </c>
      <c r="F15" s="40">
        <f t="shared" si="0"/>
        <v>5084.9441453951586</v>
      </c>
      <c r="G15" s="85"/>
      <c r="H15" s="90">
        <v>36276</v>
      </c>
      <c r="I15" s="28">
        <v>326925.1640000004</v>
      </c>
      <c r="J15" s="40">
        <f t="shared" si="1"/>
        <v>4016.1602566606794</v>
      </c>
      <c r="K15" s="85"/>
      <c r="L15" s="90">
        <v>21719</v>
      </c>
      <c r="M15" s="28">
        <v>211200.36900000012</v>
      </c>
      <c r="N15" s="40">
        <f t="shared" si="2"/>
        <v>2594.5219933264898</v>
      </c>
      <c r="O15" s="85"/>
      <c r="P15" s="90">
        <v>14780</v>
      </c>
      <c r="Q15" s="28">
        <v>131234.17400000012</v>
      </c>
      <c r="R15" s="40">
        <f t="shared" si="3"/>
        <v>1612.1655105585328</v>
      </c>
      <c r="S15" s="85"/>
      <c r="T15" s="90">
        <v>7855</v>
      </c>
      <c r="U15" s="28">
        <v>71301.854000000065</v>
      </c>
      <c r="V15" s="40">
        <f t="shared" si="4"/>
        <v>875.9181115254321</v>
      </c>
      <c r="W15" s="85"/>
      <c r="X15" s="90">
        <v>4601</v>
      </c>
      <c r="Y15" s="28">
        <v>39148.326000000023</v>
      </c>
      <c r="Z15" s="26">
        <f t="shared" si="5"/>
        <v>480.92336812591105</v>
      </c>
    </row>
    <row r="16" spans="1:26" ht="14.25">
      <c r="B16" s="13" t="s">
        <v>10</v>
      </c>
      <c r="C16" s="15">
        <v>18139116</v>
      </c>
      <c r="D16" s="33">
        <v>68089</v>
      </c>
      <c r="E16" s="28">
        <v>648748.22900000308</v>
      </c>
      <c r="F16" s="40">
        <f t="shared" si="0"/>
        <v>3576.515134475148</v>
      </c>
      <c r="G16" s="85"/>
      <c r="H16" s="90">
        <v>61508</v>
      </c>
      <c r="I16" s="28">
        <v>551967.84399999888</v>
      </c>
      <c r="J16" s="40">
        <f t="shared" si="1"/>
        <v>3042.9699220182442</v>
      </c>
      <c r="K16" s="85"/>
      <c r="L16" s="90">
        <v>39402</v>
      </c>
      <c r="M16" s="28">
        <v>369067.02700000012</v>
      </c>
      <c r="N16" s="40">
        <f t="shared" si="2"/>
        <v>2034.6472617518964</v>
      </c>
      <c r="O16" s="85"/>
      <c r="P16" s="90">
        <v>30125</v>
      </c>
      <c r="Q16" s="28">
        <v>256331.46299999964</v>
      </c>
      <c r="R16" s="40">
        <f t="shared" si="3"/>
        <v>1413.1419800171057</v>
      </c>
      <c r="S16" s="85"/>
      <c r="T16" s="90">
        <v>16236</v>
      </c>
      <c r="U16" s="28">
        <v>137600.16300000006</v>
      </c>
      <c r="V16" s="40">
        <f t="shared" si="4"/>
        <v>758.58251857477535</v>
      </c>
      <c r="W16" s="85"/>
      <c r="X16" s="90">
        <v>9094</v>
      </c>
      <c r="Y16" s="28">
        <v>73171.306999999972</v>
      </c>
      <c r="Z16" s="26">
        <f t="shared" si="5"/>
        <v>403.3895973761895</v>
      </c>
    </row>
    <row r="17" spans="1:26" ht="14.25">
      <c r="B17" s="13" t="s">
        <v>7</v>
      </c>
      <c r="C17" s="15">
        <v>4159150</v>
      </c>
      <c r="D17" s="33">
        <v>18448</v>
      </c>
      <c r="E17" s="28">
        <v>185361.38600000026</v>
      </c>
      <c r="F17" s="40">
        <f t="shared" si="0"/>
        <v>4456.7131745669249</v>
      </c>
      <c r="G17" s="85"/>
      <c r="H17" s="90">
        <v>17619</v>
      </c>
      <c r="I17" s="28">
        <v>166710.77299999993</v>
      </c>
      <c r="J17" s="40">
        <f t="shared" si="1"/>
        <v>4008.2895062693078</v>
      </c>
      <c r="K17" s="85"/>
      <c r="L17" s="90">
        <v>12322</v>
      </c>
      <c r="M17" s="28">
        <v>121033.61399999986</v>
      </c>
      <c r="N17" s="40">
        <f t="shared" si="2"/>
        <v>2910.056477886103</v>
      </c>
      <c r="O17" s="85"/>
      <c r="P17" s="90">
        <v>9339</v>
      </c>
      <c r="Q17" s="28">
        <v>84109.845999999918</v>
      </c>
      <c r="R17" s="40">
        <f t="shared" si="3"/>
        <v>2022.2845052474645</v>
      </c>
      <c r="S17" s="85"/>
      <c r="T17" s="90">
        <v>5398</v>
      </c>
      <c r="U17" s="28">
        <v>47560.175000000039</v>
      </c>
      <c r="V17" s="40">
        <f t="shared" si="4"/>
        <v>1143.5070867845602</v>
      </c>
      <c r="W17" s="85"/>
      <c r="X17" s="90">
        <v>3439</v>
      </c>
      <c r="Y17" s="28">
        <v>28643.155000000006</v>
      </c>
      <c r="Z17" s="26">
        <f t="shared" si="5"/>
        <v>688.67809528389228</v>
      </c>
    </row>
    <row r="18" spans="1:26" ht="14.25">
      <c r="B18" s="13" t="s">
        <v>11</v>
      </c>
      <c r="C18" s="15">
        <v>992666</v>
      </c>
      <c r="D18" s="33">
        <v>2828</v>
      </c>
      <c r="E18" s="28">
        <v>28221.918000000012</v>
      </c>
      <c r="F18" s="40">
        <f t="shared" si="0"/>
        <v>2843.0426749782923</v>
      </c>
      <c r="G18" s="85"/>
      <c r="H18" s="90">
        <v>2955</v>
      </c>
      <c r="I18" s="28">
        <v>27974.641000000007</v>
      </c>
      <c r="J18" s="40">
        <f t="shared" si="1"/>
        <v>2818.1322821573426</v>
      </c>
      <c r="K18" s="85"/>
      <c r="L18" s="90">
        <v>1803</v>
      </c>
      <c r="M18" s="28">
        <v>17276.083000000002</v>
      </c>
      <c r="N18" s="40">
        <f t="shared" si="2"/>
        <v>1740.3721896388113</v>
      </c>
      <c r="O18" s="85"/>
      <c r="P18" s="90">
        <v>1281</v>
      </c>
      <c r="Q18" s="28">
        <v>11604.739999999996</v>
      </c>
      <c r="R18" s="40">
        <f t="shared" si="3"/>
        <v>1169.0477965398227</v>
      </c>
      <c r="S18" s="85"/>
      <c r="T18" s="90">
        <v>851</v>
      </c>
      <c r="U18" s="28">
        <v>7550.7149999999992</v>
      </c>
      <c r="V18" s="40">
        <f t="shared" si="4"/>
        <v>760.6501078912745</v>
      </c>
      <c r="W18" s="85"/>
      <c r="X18" s="90">
        <v>610</v>
      </c>
      <c r="Y18" s="28">
        <v>4944.4599999999991</v>
      </c>
      <c r="Z18" s="26">
        <f t="shared" si="5"/>
        <v>498.09905849500228</v>
      </c>
    </row>
    <row r="19" spans="1:26" ht="14.25">
      <c r="B19" s="13" t="s">
        <v>29</v>
      </c>
      <c r="C19" s="15">
        <v>4086152</v>
      </c>
      <c r="D19" s="33">
        <v>10301</v>
      </c>
      <c r="E19" s="28">
        <v>86626.713999999876</v>
      </c>
      <c r="F19" s="40">
        <f t="shared" si="0"/>
        <v>2120.0071362984017</v>
      </c>
      <c r="G19" s="85"/>
      <c r="H19" s="90">
        <v>10696</v>
      </c>
      <c r="I19" s="28">
        <v>84458.781999999977</v>
      </c>
      <c r="J19" s="40">
        <f t="shared" si="1"/>
        <v>2066.9515475684698</v>
      </c>
      <c r="K19" s="85"/>
      <c r="L19" s="90">
        <v>6738</v>
      </c>
      <c r="M19" s="28">
        <v>54581.569000000003</v>
      </c>
      <c r="N19" s="40">
        <f t="shared" si="2"/>
        <v>1335.7694231638961</v>
      </c>
      <c r="O19" s="85"/>
      <c r="P19" s="90">
        <v>5760</v>
      </c>
      <c r="Q19" s="28">
        <v>43138.453000000023</v>
      </c>
      <c r="R19" s="40">
        <f t="shared" si="3"/>
        <v>1055.7231595887774</v>
      </c>
      <c r="S19" s="85"/>
      <c r="T19" s="90">
        <v>3079</v>
      </c>
      <c r="U19" s="28">
        <v>22532.192000000006</v>
      </c>
      <c r="V19" s="40">
        <f t="shared" si="4"/>
        <v>551.42814070548548</v>
      </c>
      <c r="W19" s="85"/>
      <c r="X19" s="90">
        <v>1966</v>
      </c>
      <c r="Y19" s="28">
        <v>13614.820000000002</v>
      </c>
      <c r="Z19" s="26">
        <f t="shared" si="5"/>
        <v>333.19416409374884</v>
      </c>
    </row>
    <row r="20" spans="1:26" ht="14.25">
      <c r="B20" s="13" t="s">
        <v>20</v>
      </c>
      <c r="C20" s="15">
        <v>2186643</v>
      </c>
      <c r="D20" s="33">
        <v>8007</v>
      </c>
      <c r="E20" s="28">
        <v>70019.751999999949</v>
      </c>
      <c r="F20" s="40">
        <f t="shared" si="0"/>
        <v>3202.1574623749716</v>
      </c>
      <c r="G20" s="85"/>
      <c r="H20" s="90">
        <v>7189</v>
      </c>
      <c r="I20" s="28">
        <v>58632.162000000004</v>
      </c>
      <c r="J20" s="40">
        <f t="shared" si="1"/>
        <v>2681.3778929619511</v>
      </c>
      <c r="K20" s="85"/>
      <c r="L20" s="90">
        <v>4443</v>
      </c>
      <c r="M20" s="28">
        <v>38349.052000000003</v>
      </c>
      <c r="N20" s="40">
        <f t="shared" si="2"/>
        <v>1753.7866034830561</v>
      </c>
      <c r="O20" s="85"/>
      <c r="P20" s="90">
        <v>3727</v>
      </c>
      <c r="Q20" s="28">
        <v>30286.913000000008</v>
      </c>
      <c r="R20" s="40">
        <f t="shared" si="3"/>
        <v>1385.087231889248</v>
      </c>
      <c r="S20" s="85"/>
      <c r="T20" s="90">
        <v>2077</v>
      </c>
      <c r="U20" s="28">
        <v>16664.428</v>
      </c>
      <c r="V20" s="40">
        <f t="shared" si="4"/>
        <v>762.10099225159297</v>
      </c>
      <c r="W20" s="85"/>
      <c r="X20" s="90">
        <v>1272</v>
      </c>
      <c r="Y20" s="28">
        <v>9979.5859999999993</v>
      </c>
      <c r="Z20" s="26">
        <f t="shared" si="5"/>
        <v>456.38844566762833</v>
      </c>
    </row>
    <row r="21" spans="1:26" ht="14.25">
      <c r="B21" s="13" t="s">
        <v>17</v>
      </c>
      <c r="C21" s="15">
        <v>2953270</v>
      </c>
      <c r="D21" s="33">
        <v>11049</v>
      </c>
      <c r="E21" s="28">
        <v>98872.242999999929</v>
      </c>
      <c r="F21" s="40">
        <f t="shared" si="0"/>
        <v>3347.8904062276711</v>
      </c>
      <c r="G21" s="85"/>
      <c r="H21" s="90">
        <v>9614</v>
      </c>
      <c r="I21" s="28">
        <v>80482.680000000022</v>
      </c>
      <c r="J21" s="40">
        <f t="shared" si="1"/>
        <v>2725.2056195336027</v>
      </c>
      <c r="K21" s="85"/>
      <c r="L21" s="90">
        <v>5515</v>
      </c>
      <c r="M21" s="28">
        <v>49153.381000000008</v>
      </c>
      <c r="N21" s="40">
        <f t="shared" si="2"/>
        <v>1664.3713917115606</v>
      </c>
      <c r="O21" s="85"/>
      <c r="P21" s="90">
        <v>4061</v>
      </c>
      <c r="Q21" s="28">
        <v>32947.450000000012</v>
      </c>
      <c r="R21" s="40">
        <f t="shared" si="3"/>
        <v>1115.6260687305939</v>
      </c>
      <c r="S21" s="85"/>
      <c r="T21" s="90">
        <v>2016</v>
      </c>
      <c r="U21" s="28">
        <v>16385.425000000003</v>
      </c>
      <c r="V21" s="40">
        <f t="shared" si="4"/>
        <v>554.82312826121563</v>
      </c>
      <c r="W21" s="85"/>
      <c r="X21" s="90">
        <v>1427</v>
      </c>
      <c r="Y21" s="28">
        <v>10580.387000000002</v>
      </c>
      <c r="Z21" s="26">
        <f t="shared" si="5"/>
        <v>358.26006426774399</v>
      </c>
    </row>
    <row r="22" spans="1:26" ht="14.25">
      <c r="B22" s="14" t="s">
        <v>15</v>
      </c>
      <c r="C22" s="16">
        <v>2126846</v>
      </c>
      <c r="D22" s="34">
        <v>6098</v>
      </c>
      <c r="E22" s="35">
        <v>52137.78</v>
      </c>
      <c r="F22" s="41">
        <f t="shared" si="0"/>
        <v>2451.413031314914</v>
      </c>
      <c r="G22" s="85"/>
      <c r="H22" s="91">
        <v>6022</v>
      </c>
      <c r="I22" s="35">
        <v>47650.547999999995</v>
      </c>
      <c r="J22" s="41">
        <f t="shared" si="1"/>
        <v>2240.4324525612101</v>
      </c>
      <c r="K22" s="85"/>
      <c r="L22" s="91">
        <v>3903</v>
      </c>
      <c r="M22" s="35">
        <v>31399.881000000005</v>
      </c>
      <c r="N22" s="41">
        <f t="shared" si="2"/>
        <v>1476.3589371303801</v>
      </c>
      <c r="O22" s="85"/>
      <c r="P22" s="91">
        <v>2741</v>
      </c>
      <c r="Q22" s="35">
        <v>20300.209000000003</v>
      </c>
      <c r="R22" s="41">
        <f t="shared" si="3"/>
        <v>954.47479507213984</v>
      </c>
      <c r="S22" s="85"/>
      <c r="T22" s="91">
        <v>1618</v>
      </c>
      <c r="U22" s="35">
        <v>11663.950999999999</v>
      </c>
      <c r="V22" s="41">
        <f t="shared" si="4"/>
        <v>548.41540008068284</v>
      </c>
      <c r="W22" s="85"/>
      <c r="X22" s="91">
        <v>1308</v>
      </c>
      <c r="Y22" s="35">
        <v>9114.6580000000013</v>
      </c>
      <c r="Z22" s="27">
        <f t="shared" si="5"/>
        <v>428.55279601814152</v>
      </c>
    </row>
    <row r="26" spans="1:26" s="72" customFormat="1" ht="27.75">
      <c r="A26" s="92" t="s">
        <v>30</v>
      </c>
      <c r="G26" s="86"/>
      <c r="K26" s="86"/>
      <c r="O26" s="86"/>
      <c r="S26" s="86"/>
      <c r="W26" s="86"/>
    </row>
    <row r="27" spans="1:26" s="72" customFormat="1" ht="12.75">
      <c r="A27" s="92"/>
      <c r="G27" s="86"/>
      <c r="K27" s="86"/>
      <c r="O27" s="86"/>
      <c r="S27" s="86"/>
      <c r="W27" s="86"/>
    </row>
    <row r="28" spans="1:26" s="72" customFormat="1" ht="27.75">
      <c r="A28" s="92" t="s">
        <v>31</v>
      </c>
      <c r="G28" s="86"/>
      <c r="K28" s="86"/>
      <c r="O28" s="86"/>
      <c r="S28" s="86"/>
      <c r="W28" s="86"/>
    </row>
    <row r="29" spans="1:26" s="72" customFormat="1" ht="13.5">
      <c r="A29" s="92" t="s">
        <v>32</v>
      </c>
      <c r="B29" s="73">
        <v>410</v>
      </c>
      <c r="C29" s="72" t="s">
        <v>33</v>
      </c>
      <c r="G29" s="86"/>
      <c r="K29" s="86"/>
      <c r="O29" s="86"/>
      <c r="S29" s="86"/>
      <c r="W29" s="86"/>
    </row>
    <row r="30" spans="1:26" s="72" customFormat="1" ht="13.5">
      <c r="A30" s="92" t="s">
        <v>34</v>
      </c>
      <c r="B30" s="74">
        <v>10334868</v>
      </c>
      <c r="C30" s="72" t="s">
        <v>35</v>
      </c>
      <c r="G30" s="86"/>
      <c r="K30" s="86"/>
      <c r="O30" s="86"/>
      <c r="S30" s="86"/>
      <c r="W30" s="86"/>
    </row>
    <row r="31" spans="1:26" s="72" customFormat="1" ht="27.75">
      <c r="A31" s="92" t="s">
        <v>36</v>
      </c>
      <c r="B31" s="73">
        <f>B30*1000</f>
        <v>10334868000</v>
      </c>
      <c r="C31" s="72" t="s">
        <v>37</v>
      </c>
      <c r="G31" s="86"/>
      <c r="K31" s="86"/>
      <c r="O31" s="86"/>
      <c r="S31" s="86"/>
      <c r="W31" s="86"/>
    </row>
    <row r="32" spans="1:26" s="72" customFormat="1" ht="27.75">
      <c r="A32" s="92" t="s">
        <v>31</v>
      </c>
      <c r="B32" s="75">
        <f>B29*B31/1000000/1000000</f>
        <v>4.2372958799999996</v>
      </c>
      <c r="C32" s="72" t="s">
        <v>38</v>
      </c>
      <c r="G32" s="86"/>
      <c r="K32" s="86"/>
      <c r="O32" s="86"/>
      <c r="S32" s="86"/>
      <c r="W32" s="86"/>
    </row>
    <row r="33" spans="1:23" s="72" customFormat="1" ht="12.75">
      <c r="A33" s="92"/>
      <c r="C33" s="92"/>
      <c r="G33" s="86"/>
      <c r="K33" s="86"/>
      <c r="O33" s="86"/>
      <c r="S33" s="86"/>
      <c r="W33" s="86"/>
    </row>
    <row r="34" spans="1:23" s="72" customFormat="1" ht="13.5">
      <c r="A34" s="92" t="s">
        <v>39</v>
      </c>
      <c r="G34" s="86"/>
      <c r="K34" s="86"/>
      <c r="O34" s="86"/>
      <c r="S34" s="86"/>
      <c r="W34" s="86"/>
    </row>
    <row r="35" spans="1:23">
      <c r="A35" s="93" t="s">
        <v>40</v>
      </c>
      <c r="B35">
        <f>1.134*1.762</f>
        <v>1.9981079999999998</v>
      </c>
      <c r="C35" t="s">
        <v>41</v>
      </c>
    </row>
    <row r="36" spans="1:23">
      <c r="A36" s="93" t="s">
        <v>42</v>
      </c>
      <c r="B36">
        <v>420</v>
      </c>
      <c r="C36" t="s">
        <v>43</v>
      </c>
    </row>
    <row r="37" spans="1:23" ht="30.75">
      <c r="A37" s="93" t="s">
        <v>44</v>
      </c>
      <c r="B37">
        <f>B36/B35/1000</f>
        <v>0.21019884811031239</v>
      </c>
      <c r="C37" t="s">
        <v>45</v>
      </c>
    </row>
    <row r="38" spans="1:23">
      <c r="A38" s="93" t="s">
        <v>46</v>
      </c>
      <c r="B38">
        <f>B30/B37</f>
        <v>49167101.02319999</v>
      </c>
      <c r="C38" t="s">
        <v>41</v>
      </c>
    </row>
    <row r="39" spans="1:23" ht="30.75">
      <c r="A39" s="93" t="s">
        <v>47</v>
      </c>
      <c r="B39">
        <v>7140</v>
      </c>
      <c r="C39" t="s">
        <v>41</v>
      </c>
    </row>
    <row r="40" spans="1:23">
      <c r="A40" s="93" t="s">
        <v>48</v>
      </c>
      <c r="B40">
        <f>B38/B39</f>
        <v>6886.1486026890743</v>
      </c>
      <c r="C40" s="76" t="s">
        <v>49</v>
      </c>
    </row>
  </sheetData>
  <mergeCells count="6">
    <mergeCell ref="D5:F5"/>
    <mergeCell ref="X5:Z5"/>
    <mergeCell ref="T5:V5"/>
    <mergeCell ref="P5:R5"/>
    <mergeCell ref="L5:N5"/>
    <mergeCell ref="H5:J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"/>
  <sheetViews>
    <sheetView workbookViewId="0">
      <selection activeCell="A18" sqref="A18"/>
    </sheetView>
  </sheetViews>
  <sheetFormatPr defaultColWidth="8.7109375" defaultRowHeight="14.45"/>
  <cols>
    <col min="2" max="2" width="23.42578125" customWidth="1"/>
    <col min="3" max="3" width="9.85546875" bestFit="1" customWidth="1"/>
    <col min="4" max="4" width="10.140625" customWidth="1"/>
    <col min="7" max="7" width="12.140625" customWidth="1"/>
    <col min="8" max="8" width="9.28515625" customWidth="1"/>
    <col min="11" max="11" width="12.42578125" bestFit="1" customWidth="1"/>
    <col min="12" max="12" width="9.42578125" customWidth="1"/>
    <col min="13" max="13" width="9.85546875" customWidth="1"/>
    <col min="14" max="14" width="10.42578125" customWidth="1"/>
    <col min="15" max="15" width="13.140625" customWidth="1"/>
    <col min="16" max="17" width="9.5703125" customWidth="1"/>
    <col min="18" max="18" width="10.85546875" customWidth="1"/>
    <col min="19" max="19" width="13.42578125" customWidth="1"/>
    <col min="20" max="20" width="10" customWidth="1"/>
    <col min="21" max="21" width="8.7109375" customWidth="1"/>
    <col min="22" max="22" width="10.5703125" customWidth="1"/>
    <col min="23" max="23" width="11.42578125" customWidth="1"/>
    <col min="24" max="24" width="11" customWidth="1"/>
    <col min="25" max="25" width="6.85546875" customWidth="1"/>
    <col min="26" max="26" width="12.140625" customWidth="1"/>
    <col min="27" max="27" width="11.85546875" customWidth="1"/>
  </cols>
  <sheetData>
    <row r="1" spans="1:27" s="1" customFormat="1" ht="18.600000000000001">
      <c r="A1" s="1" t="s">
        <v>0</v>
      </c>
    </row>
    <row r="2" spans="1:27" s="1" customFormat="1" ht="18.600000000000001">
      <c r="A2" s="1" t="s">
        <v>50</v>
      </c>
    </row>
    <row r="3" spans="1:27">
      <c r="A3" t="s">
        <v>2</v>
      </c>
    </row>
    <row r="4" spans="1:27" ht="15" thickBot="1"/>
    <row r="5" spans="1:27" ht="15" thickBot="1">
      <c r="B5" s="12" t="s">
        <v>50</v>
      </c>
      <c r="C5" s="12"/>
      <c r="D5" s="79" t="s">
        <v>3</v>
      </c>
      <c r="E5" s="80"/>
      <c r="F5" s="80"/>
      <c r="G5" s="81"/>
      <c r="H5" s="79">
        <v>2022</v>
      </c>
      <c r="I5" s="80"/>
      <c r="J5" s="80"/>
      <c r="K5" s="81"/>
      <c r="L5" s="79">
        <v>2021</v>
      </c>
      <c r="M5" s="80"/>
      <c r="N5" s="80"/>
      <c r="O5" s="81"/>
      <c r="P5" s="79">
        <v>2020</v>
      </c>
      <c r="Q5" s="80"/>
      <c r="R5" s="80"/>
      <c r="S5" s="81"/>
      <c r="T5" s="80">
        <v>2019</v>
      </c>
      <c r="U5" s="80"/>
      <c r="V5" s="80"/>
      <c r="W5" s="81"/>
      <c r="X5" s="79">
        <v>2018</v>
      </c>
      <c r="Y5" s="80"/>
      <c r="Z5" s="80"/>
      <c r="AA5" s="80"/>
    </row>
    <row r="6" spans="1:27" ht="44.1" thickBot="1">
      <c r="B6" s="12" t="s">
        <v>22</v>
      </c>
      <c r="C6" s="6" t="s">
        <v>23</v>
      </c>
      <c r="D6" s="12" t="s">
        <v>51</v>
      </c>
      <c r="E6" s="6" t="s">
        <v>52</v>
      </c>
      <c r="F6" s="7" t="s">
        <v>53</v>
      </c>
      <c r="G6" s="8" t="s">
        <v>54</v>
      </c>
      <c r="H6" s="12" t="s">
        <v>51</v>
      </c>
      <c r="I6" s="6" t="s">
        <v>52</v>
      </c>
      <c r="J6" s="7" t="s">
        <v>53</v>
      </c>
      <c r="K6" s="8" t="s">
        <v>54</v>
      </c>
      <c r="L6" s="12" t="s">
        <v>51</v>
      </c>
      <c r="M6" s="6" t="s">
        <v>52</v>
      </c>
      <c r="N6" s="7" t="s">
        <v>53</v>
      </c>
      <c r="O6" s="8" t="s">
        <v>54</v>
      </c>
      <c r="P6" s="21" t="s">
        <v>51</v>
      </c>
      <c r="Q6" s="22" t="s">
        <v>52</v>
      </c>
      <c r="R6" s="23" t="s">
        <v>53</v>
      </c>
      <c r="S6" s="24" t="s">
        <v>54</v>
      </c>
      <c r="T6" s="6" t="s">
        <v>51</v>
      </c>
      <c r="U6" s="6" t="s">
        <v>52</v>
      </c>
      <c r="V6" s="7" t="s">
        <v>53</v>
      </c>
      <c r="W6" s="8" t="s">
        <v>54</v>
      </c>
      <c r="X6" s="12" t="s">
        <v>51</v>
      </c>
      <c r="Y6" s="6" t="s">
        <v>52</v>
      </c>
      <c r="Z6" s="7" t="s">
        <v>53</v>
      </c>
      <c r="AA6" s="8" t="s">
        <v>54</v>
      </c>
    </row>
    <row r="7" spans="1:27">
      <c r="B7" s="17" t="s">
        <v>8</v>
      </c>
      <c r="C7" s="18">
        <v>11280257</v>
      </c>
      <c r="D7" s="55">
        <v>198378</v>
      </c>
      <c r="E7" s="56">
        <v>38716</v>
      </c>
      <c r="F7" s="32">
        <f>E7/D7</f>
        <v>0.195162770065229</v>
      </c>
      <c r="G7" s="25">
        <f t="shared" ref="G7:G22" si="0">E7/C7*100000</f>
        <v>343.21913055704317</v>
      </c>
      <c r="H7" s="49">
        <v>367051</v>
      </c>
      <c r="I7" s="50">
        <v>71328</v>
      </c>
      <c r="J7" s="32">
        <f>I7/H7</f>
        <v>0.19432721883335013</v>
      </c>
      <c r="K7" s="39">
        <f t="shared" ref="K7:K22" si="1">I7/C7*100000</f>
        <v>632.32601881322387</v>
      </c>
      <c r="L7" s="30">
        <v>367282</v>
      </c>
      <c r="M7" s="31">
        <v>59165</v>
      </c>
      <c r="N7" s="32">
        <f>M7/L7</f>
        <v>0.16108875468985684</v>
      </c>
      <c r="O7" s="39">
        <f t="shared" ref="O7:O22" si="2">M7/C7*100000</f>
        <v>524.50046129268151</v>
      </c>
      <c r="P7" s="44">
        <v>354924</v>
      </c>
      <c r="Q7" s="19">
        <v>30636</v>
      </c>
      <c r="R7" s="20">
        <v>7.8580721823220928E-2</v>
      </c>
      <c r="S7" s="45">
        <f t="shared" ref="S7:S22" si="3">Q7/C7*100000</f>
        <v>271.58955686913873</v>
      </c>
      <c r="T7" s="30">
        <v>518851</v>
      </c>
      <c r="U7" s="31">
        <v>10223</v>
      </c>
      <c r="V7" s="32">
        <f>U7/T7</f>
        <v>1.9703151771895976E-2</v>
      </c>
      <c r="W7" s="25">
        <f t="shared" ref="W7:W22" si="4">U7/C7*100000</f>
        <v>90.627367798446429</v>
      </c>
      <c r="X7" s="30">
        <v>480095</v>
      </c>
      <c r="Y7" s="31">
        <v>5806</v>
      </c>
      <c r="Z7" s="32">
        <f>Y7/X7</f>
        <v>1.209343984003166E-2</v>
      </c>
      <c r="AA7" s="25">
        <f>Y7/C7*100000</f>
        <v>51.470458518808563</v>
      </c>
    </row>
    <row r="8" spans="1:27">
      <c r="B8" s="13" t="s">
        <v>6</v>
      </c>
      <c r="C8" s="15">
        <v>13369393</v>
      </c>
      <c r="D8" s="57">
        <v>296741</v>
      </c>
      <c r="E8" s="54">
        <v>45879</v>
      </c>
      <c r="F8" s="29">
        <f t="shared" ref="F8:F22" si="5">E8/D8</f>
        <v>0.15460957535359118</v>
      </c>
      <c r="G8" s="26">
        <f t="shared" si="0"/>
        <v>343.16442040412755</v>
      </c>
      <c r="H8" s="51">
        <v>549542</v>
      </c>
      <c r="I8" s="48">
        <v>95766</v>
      </c>
      <c r="J8" s="29">
        <f t="shared" ref="J8:J22" si="6">I8/H8</f>
        <v>0.1742651153142071</v>
      </c>
      <c r="K8" s="40">
        <f t="shared" si="1"/>
        <v>716.30776356114302</v>
      </c>
      <c r="L8" s="33">
        <v>531550</v>
      </c>
      <c r="M8" s="28">
        <v>66860</v>
      </c>
      <c r="N8" s="29">
        <f t="shared" ref="N8:N22" si="7">M8/L8</f>
        <v>0.12578308719781769</v>
      </c>
      <c r="O8" s="40">
        <f t="shared" si="2"/>
        <v>500.09749881688725</v>
      </c>
      <c r="P8" s="2">
        <v>482779</v>
      </c>
      <c r="Q8" s="4">
        <v>32860</v>
      </c>
      <c r="R8" s="5">
        <v>6.3954576997116305E-2</v>
      </c>
      <c r="S8" s="46">
        <f t="shared" si="3"/>
        <v>245.78527985526347</v>
      </c>
      <c r="T8" s="33">
        <v>732774</v>
      </c>
      <c r="U8" s="28">
        <v>14532</v>
      </c>
      <c r="V8" s="29">
        <f t="shared" ref="V8:V22" si="8">U8/T8</f>
        <v>1.9831489654381841E-2</v>
      </c>
      <c r="W8" s="26">
        <f t="shared" si="4"/>
        <v>108.69603429265638</v>
      </c>
      <c r="X8" s="33">
        <v>709478</v>
      </c>
      <c r="Y8" s="28">
        <v>8337</v>
      </c>
      <c r="Z8" s="29">
        <f t="shared" ref="Z8:Z22" si="9">Y8/X8</f>
        <v>1.1750892909998619E-2</v>
      </c>
      <c r="AA8" s="26">
        <f t="shared" ref="AA8:AA22" si="10">Y8/C8*100000</f>
        <v>62.358852043619329</v>
      </c>
    </row>
    <row r="9" spans="1:27">
      <c r="B9" s="13" t="s">
        <v>27</v>
      </c>
      <c r="C9" s="15">
        <v>3755251</v>
      </c>
      <c r="D9" s="57">
        <v>41142</v>
      </c>
      <c r="E9" s="54">
        <v>6828</v>
      </c>
      <c r="F9" s="29">
        <f t="shared" si="5"/>
        <v>0.16596179087064314</v>
      </c>
      <c r="G9" s="26">
        <f t="shared" si="0"/>
        <v>181.82539595888531</v>
      </c>
      <c r="H9" s="51">
        <v>66204</v>
      </c>
      <c r="I9" s="48">
        <v>10479</v>
      </c>
      <c r="J9" s="29">
        <f t="shared" si="6"/>
        <v>0.15828348740257386</v>
      </c>
      <c r="K9" s="40">
        <f t="shared" si="1"/>
        <v>279.04925662758632</v>
      </c>
      <c r="L9" s="33">
        <v>60376</v>
      </c>
      <c r="M9" s="28">
        <v>8737</v>
      </c>
      <c r="N9" s="29">
        <f t="shared" si="7"/>
        <v>0.1447098184709156</v>
      </c>
      <c r="O9" s="40">
        <f t="shared" si="2"/>
        <v>232.66087939261584</v>
      </c>
      <c r="P9" s="2">
        <v>53410</v>
      </c>
      <c r="Q9" s="4">
        <v>4433</v>
      </c>
      <c r="R9" s="5">
        <v>7.3924690140706226E-2</v>
      </c>
      <c r="S9" s="46">
        <f t="shared" si="3"/>
        <v>118.04803460540985</v>
      </c>
      <c r="T9" s="33">
        <v>87483</v>
      </c>
      <c r="U9" s="28">
        <v>2588</v>
      </c>
      <c r="V9" s="29">
        <f t="shared" si="8"/>
        <v>2.958289039013294E-2</v>
      </c>
      <c r="W9" s="26">
        <f t="shared" si="4"/>
        <v>68.916831391563434</v>
      </c>
      <c r="X9" s="33">
        <v>81084</v>
      </c>
      <c r="Y9" s="28">
        <v>1174</v>
      </c>
      <c r="Z9" s="29">
        <f t="shared" si="9"/>
        <v>1.4478812096097873E-2</v>
      </c>
      <c r="AA9" s="26">
        <f t="shared" si="10"/>
        <v>31.262890283499026</v>
      </c>
    </row>
    <row r="10" spans="1:27">
      <c r="B10" s="13" t="s">
        <v>9</v>
      </c>
      <c r="C10" s="15">
        <v>2573135</v>
      </c>
      <c r="D10" s="57">
        <v>23885</v>
      </c>
      <c r="E10" s="54">
        <v>3899</v>
      </c>
      <c r="F10" s="29">
        <f t="shared" si="5"/>
        <v>0.16324052752773707</v>
      </c>
      <c r="G10" s="26">
        <f t="shared" si="0"/>
        <v>151.52722262920523</v>
      </c>
      <c r="H10" s="51">
        <v>49331</v>
      </c>
      <c r="I10" s="48">
        <v>8164</v>
      </c>
      <c r="J10" s="29">
        <f t="shared" si="6"/>
        <v>0.16549431392025299</v>
      </c>
      <c r="K10" s="40">
        <f t="shared" si="1"/>
        <v>317.27833945751001</v>
      </c>
      <c r="L10" s="33">
        <v>50986</v>
      </c>
      <c r="M10" s="28">
        <v>6638</v>
      </c>
      <c r="N10" s="29">
        <f t="shared" si="7"/>
        <v>0.1301926018907151</v>
      </c>
      <c r="O10" s="40">
        <f t="shared" si="2"/>
        <v>257.97325052902391</v>
      </c>
      <c r="P10" s="2">
        <v>48737</v>
      </c>
      <c r="Q10" s="4">
        <v>3132</v>
      </c>
      <c r="R10" s="5">
        <v>6.0073376058441166E-2</v>
      </c>
      <c r="S10" s="46">
        <f t="shared" si="3"/>
        <v>121.71922576934362</v>
      </c>
      <c r="T10" s="33">
        <v>65378</v>
      </c>
      <c r="U10" s="28">
        <v>889</v>
      </c>
      <c r="V10" s="29">
        <f t="shared" si="8"/>
        <v>1.3597846370338645E-2</v>
      </c>
      <c r="W10" s="26">
        <f t="shared" si="4"/>
        <v>34.549294926228121</v>
      </c>
      <c r="X10" s="33">
        <v>67777</v>
      </c>
      <c r="Y10" s="28">
        <v>694</v>
      </c>
      <c r="Z10" s="29">
        <f t="shared" si="9"/>
        <v>1.0239461764315328E-2</v>
      </c>
      <c r="AA10" s="26">
        <f t="shared" si="10"/>
        <v>26.970990639822631</v>
      </c>
    </row>
    <row r="11" spans="1:27">
      <c r="B11" s="13" t="s">
        <v>28</v>
      </c>
      <c r="C11" s="15">
        <v>684864</v>
      </c>
      <c r="D11" s="57">
        <v>8824</v>
      </c>
      <c r="E11" s="54">
        <v>1355</v>
      </c>
      <c r="F11" s="29">
        <f t="shared" si="5"/>
        <v>0.153558476881233</v>
      </c>
      <c r="G11" s="26">
        <f t="shared" si="0"/>
        <v>197.84950004672459</v>
      </c>
      <c r="H11" s="51">
        <v>15665</v>
      </c>
      <c r="I11" s="48">
        <v>2459</v>
      </c>
      <c r="J11" s="29">
        <f t="shared" si="6"/>
        <v>0.15697414618576444</v>
      </c>
      <c r="K11" s="40">
        <f t="shared" si="1"/>
        <v>359.04938790767216</v>
      </c>
      <c r="L11" s="33">
        <v>15561</v>
      </c>
      <c r="M11" s="28">
        <v>1833</v>
      </c>
      <c r="N11" s="29">
        <f t="shared" si="7"/>
        <v>0.11779448621553884</v>
      </c>
      <c r="O11" s="40">
        <f t="shared" si="2"/>
        <v>267.6443790299972</v>
      </c>
      <c r="P11" s="2">
        <v>14648</v>
      </c>
      <c r="Q11" s="4">
        <v>831</v>
      </c>
      <c r="R11" s="5">
        <v>5.255887714216774E-2</v>
      </c>
      <c r="S11" s="46">
        <f t="shared" si="3"/>
        <v>121.33795906924585</v>
      </c>
      <c r="T11" s="33">
        <v>21091</v>
      </c>
      <c r="U11" s="28">
        <v>380</v>
      </c>
      <c r="V11" s="29">
        <f t="shared" si="8"/>
        <v>1.80171637191219E-2</v>
      </c>
      <c r="W11" s="26">
        <f t="shared" si="4"/>
        <v>55.485468647789929</v>
      </c>
      <c r="X11" s="33">
        <v>20436</v>
      </c>
      <c r="Y11" s="28">
        <v>171</v>
      </c>
      <c r="Z11" s="29">
        <f t="shared" si="9"/>
        <v>8.3675866118614207E-3</v>
      </c>
      <c r="AA11" s="26">
        <f t="shared" si="10"/>
        <v>24.968460891505469</v>
      </c>
    </row>
    <row r="12" spans="1:27">
      <c r="B12" s="13" t="s">
        <v>16</v>
      </c>
      <c r="C12" s="15">
        <v>1892122</v>
      </c>
      <c r="D12" s="57">
        <v>48118</v>
      </c>
      <c r="E12" s="54">
        <v>6059</v>
      </c>
      <c r="F12" s="29">
        <f t="shared" si="5"/>
        <v>0.12591961428155785</v>
      </c>
      <c r="G12" s="26">
        <f t="shared" si="0"/>
        <v>320.22248036860202</v>
      </c>
      <c r="H12" s="51">
        <v>84411</v>
      </c>
      <c r="I12" s="48">
        <v>9149</v>
      </c>
      <c r="J12" s="29">
        <f t="shared" si="6"/>
        <v>0.10838634775088554</v>
      </c>
      <c r="K12" s="40">
        <f t="shared" si="1"/>
        <v>483.53118879226599</v>
      </c>
      <c r="L12" s="33">
        <v>92464</v>
      </c>
      <c r="M12" s="28">
        <v>7334</v>
      </c>
      <c r="N12" s="29">
        <f t="shared" si="7"/>
        <v>7.9317355943934936E-2</v>
      </c>
      <c r="O12" s="40">
        <f t="shared" si="2"/>
        <v>387.60714161137605</v>
      </c>
      <c r="P12" s="2">
        <v>79778</v>
      </c>
      <c r="Q12" s="4">
        <v>3850</v>
      </c>
      <c r="R12" s="5">
        <v>4.6495997614227062E-2</v>
      </c>
      <c r="S12" s="46">
        <f t="shared" si="3"/>
        <v>203.47525159582733</v>
      </c>
      <c r="T12" s="33">
        <v>139286</v>
      </c>
      <c r="U12" s="28">
        <v>1395</v>
      </c>
      <c r="V12" s="29">
        <f t="shared" si="8"/>
        <v>1.0015364071048059E-2</v>
      </c>
      <c r="W12" s="26">
        <f t="shared" si="4"/>
        <v>73.726747006799783</v>
      </c>
      <c r="X12" s="33">
        <v>139237</v>
      </c>
      <c r="Y12" s="28">
        <v>1126</v>
      </c>
      <c r="Z12" s="29">
        <f t="shared" si="9"/>
        <v>8.0869309163512579E-3</v>
      </c>
      <c r="AA12" s="26">
        <f t="shared" si="10"/>
        <v>59.509904752441969</v>
      </c>
    </row>
    <row r="13" spans="1:27">
      <c r="B13" s="13" t="s">
        <v>14</v>
      </c>
      <c r="C13" s="15">
        <v>6391360</v>
      </c>
      <c r="D13" s="57">
        <v>161215</v>
      </c>
      <c r="E13" s="54">
        <v>25571</v>
      </c>
      <c r="F13" s="29">
        <f t="shared" si="5"/>
        <v>0.15861427286542815</v>
      </c>
      <c r="G13" s="26">
        <f t="shared" si="0"/>
        <v>400.08699243979373</v>
      </c>
      <c r="H13" s="51">
        <v>279749</v>
      </c>
      <c r="I13" s="48">
        <v>47846</v>
      </c>
      <c r="J13" s="29">
        <f t="shared" si="6"/>
        <v>0.17103188930076604</v>
      </c>
      <c r="K13" s="40">
        <f t="shared" si="1"/>
        <v>748.60436589395681</v>
      </c>
      <c r="L13" s="33">
        <v>276989</v>
      </c>
      <c r="M13" s="28">
        <v>33727</v>
      </c>
      <c r="N13" s="29">
        <f t="shared" si="7"/>
        <v>0.12176295809580887</v>
      </c>
      <c r="O13" s="40">
        <f t="shared" si="2"/>
        <v>527.69676563360542</v>
      </c>
      <c r="P13" s="2">
        <v>246433</v>
      </c>
      <c r="Q13" s="4">
        <v>14138</v>
      </c>
      <c r="R13" s="5">
        <v>5.334721354897283E-2</v>
      </c>
      <c r="S13" s="46">
        <f t="shared" si="3"/>
        <v>221.20487658338757</v>
      </c>
      <c r="T13" s="33">
        <v>388753</v>
      </c>
      <c r="U13" s="28">
        <v>4885</v>
      </c>
      <c r="V13" s="29">
        <f t="shared" si="8"/>
        <v>1.2565819427760043E-2</v>
      </c>
      <c r="W13" s="26">
        <f t="shared" si="4"/>
        <v>76.431307264807486</v>
      </c>
      <c r="X13" s="33">
        <v>366173</v>
      </c>
      <c r="Y13" s="28">
        <v>4741</v>
      </c>
      <c r="Z13" s="29">
        <f t="shared" si="9"/>
        <v>1.2947431951563879E-2</v>
      </c>
      <c r="AA13" s="26">
        <f t="shared" si="10"/>
        <v>74.178265658639162</v>
      </c>
    </row>
    <row r="14" spans="1:27">
      <c r="B14" s="13" t="s">
        <v>21</v>
      </c>
      <c r="C14" s="15">
        <v>1628378</v>
      </c>
      <c r="D14" s="57">
        <v>13974</v>
      </c>
      <c r="E14" s="54">
        <v>1856</v>
      </c>
      <c r="F14" s="29">
        <f t="shared" si="5"/>
        <v>0.1328180907399456</v>
      </c>
      <c r="G14" s="26">
        <f t="shared" si="0"/>
        <v>113.97844972113354</v>
      </c>
      <c r="H14" s="51">
        <v>27668</v>
      </c>
      <c r="I14" s="48">
        <v>3883</v>
      </c>
      <c r="J14" s="29">
        <f t="shared" si="6"/>
        <v>0.14034263408992337</v>
      </c>
      <c r="K14" s="40">
        <f t="shared" si="1"/>
        <v>238.45814669566892</v>
      </c>
      <c r="L14" s="33">
        <v>29795</v>
      </c>
      <c r="M14" s="28">
        <v>3259</v>
      </c>
      <c r="N14" s="29">
        <f t="shared" si="7"/>
        <v>0.1093807685853331</v>
      </c>
      <c r="O14" s="40">
        <f t="shared" si="2"/>
        <v>200.13780584114991</v>
      </c>
      <c r="P14" s="2">
        <v>29097</v>
      </c>
      <c r="Q14" s="4">
        <v>1589</v>
      </c>
      <c r="R14" s="5">
        <v>4.9768996615176725E-2</v>
      </c>
      <c r="S14" s="46">
        <f t="shared" si="3"/>
        <v>97.581765413190311</v>
      </c>
      <c r="T14" s="33">
        <v>39160</v>
      </c>
      <c r="U14" s="28">
        <v>388</v>
      </c>
      <c r="V14" s="29">
        <f t="shared" si="8"/>
        <v>9.9080694586312565E-3</v>
      </c>
      <c r="W14" s="26">
        <f t="shared" si="4"/>
        <v>23.827391428771453</v>
      </c>
      <c r="X14" s="33">
        <v>39451</v>
      </c>
      <c r="Y14" s="28">
        <v>239</v>
      </c>
      <c r="Z14" s="29">
        <f t="shared" si="9"/>
        <v>6.0581480824313709E-3</v>
      </c>
      <c r="AA14" s="26">
        <f t="shared" si="10"/>
        <v>14.677181833702003</v>
      </c>
    </row>
    <row r="15" spans="1:27">
      <c r="B15" s="13" t="s">
        <v>5</v>
      </c>
      <c r="C15" s="15">
        <v>8140242</v>
      </c>
      <c r="D15" s="57">
        <v>133349</v>
      </c>
      <c r="E15" s="54">
        <v>23713</v>
      </c>
      <c r="F15" s="29">
        <f t="shared" si="5"/>
        <v>0.17782660537386857</v>
      </c>
      <c r="G15" s="26">
        <f t="shared" si="0"/>
        <v>291.30583587072721</v>
      </c>
      <c r="H15" s="51">
        <v>265906</v>
      </c>
      <c r="I15" s="48">
        <v>47860</v>
      </c>
      <c r="J15" s="29">
        <f t="shared" si="6"/>
        <v>0.17998841695937662</v>
      </c>
      <c r="K15" s="40">
        <f t="shared" si="1"/>
        <v>587.94320856800073</v>
      </c>
      <c r="L15" s="33">
        <v>269551</v>
      </c>
      <c r="M15" s="28">
        <v>40084</v>
      </c>
      <c r="N15" s="29">
        <f t="shared" si="7"/>
        <v>0.14870655274883046</v>
      </c>
      <c r="O15" s="40">
        <f t="shared" si="2"/>
        <v>492.41779298453292</v>
      </c>
      <c r="P15" s="2">
        <v>252410</v>
      </c>
      <c r="Q15" s="4">
        <v>24527</v>
      </c>
      <c r="R15" s="5">
        <v>8.8329348800376004E-2</v>
      </c>
      <c r="S15" s="46">
        <f t="shared" si="3"/>
        <v>301.30553858226818</v>
      </c>
      <c r="T15" s="33">
        <v>373211</v>
      </c>
      <c r="U15" s="28">
        <v>6347</v>
      </c>
      <c r="V15" s="29">
        <f t="shared" si="8"/>
        <v>1.7006465511466704E-2</v>
      </c>
      <c r="W15" s="26">
        <f t="shared" si="4"/>
        <v>77.970654926475149</v>
      </c>
      <c r="X15" s="33">
        <v>351474</v>
      </c>
      <c r="Y15" s="28">
        <v>3031</v>
      </c>
      <c r="Z15" s="29">
        <f t="shared" si="9"/>
        <v>8.6236819793213716E-3</v>
      </c>
      <c r="AA15" s="26">
        <f t="shared" si="10"/>
        <v>37.234765256364618</v>
      </c>
    </row>
    <row r="16" spans="1:27">
      <c r="B16" s="13" t="s">
        <v>10</v>
      </c>
      <c r="C16" s="15">
        <v>18139116</v>
      </c>
      <c r="D16" s="57">
        <v>281794</v>
      </c>
      <c r="E16" s="54">
        <v>50719</v>
      </c>
      <c r="F16" s="29">
        <f t="shared" si="5"/>
        <v>0.17998608912893815</v>
      </c>
      <c r="G16" s="26">
        <f t="shared" si="0"/>
        <v>279.61120045761879</v>
      </c>
      <c r="H16" s="51">
        <v>557741</v>
      </c>
      <c r="I16" s="48">
        <v>104233</v>
      </c>
      <c r="J16" s="29">
        <f t="shared" si="6"/>
        <v>0.18688423479715496</v>
      </c>
      <c r="K16" s="40">
        <f t="shared" si="1"/>
        <v>574.63109007076196</v>
      </c>
      <c r="L16" s="33">
        <v>541469</v>
      </c>
      <c r="M16" s="28">
        <v>76073</v>
      </c>
      <c r="N16" s="29">
        <f t="shared" si="7"/>
        <v>0.14049373094304568</v>
      </c>
      <c r="O16" s="40">
        <f t="shared" si="2"/>
        <v>419.38647947342082</v>
      </c>
      <c r="P16" s="2">
        <v>497396</v>
      </c>
      <c r="Q16" s="4">
        <v>36846</v>
      </c>
      <c r="R16" s="5">
        <v>6.8375414773536397E-2</v>
      </c>
      <c r="S16" s="46">
        <f t="shared" si="3"/>
        <v>203.13007535758635</v>
      </c>
      <c r="T16" s="33">
        <v>720517</v>
      </c>
      <c r="U16" s="28">
        <v>12377</v>
      </c>
      <c r="V16" s="29">
        <f t="shared" si="8"/>
        <v>1.717794306033029E-2</v>
      </c>
      <c r="W16" s="26">
        <f t="shared" si="4"/>
        <v>68.233755162048695</v>
      </c>
      <c r="X16" s="33">
        <v>673898</v>
      </c>
      <c r="Y16" s="28">
        <v>6013</v>
      </c>
      <c r="Z16" s="29">
        <f t="shared" si="9"/>
        <v>8.9227153070642745E-3</v>
      </c>
      <c r="AA16" s="26">
        <f t="shared" si="10"/>
        <v>33.149355238700714</v>
      </c>
    </row>
    <row r="17" spans="2:27">
      <c r="B17" s="13" t="s">
        <v>7</v>
      </c>
      <c r="C17" s="15">
        <v>4159150</v>
      </c>
      <c r="D17" s="57">
        <v>51831</v>
      </c>
      <c r="E17" s="54">
        <v>10817</v>
      </c>
      <c r="F17" s="29">
        <f t="shared" si="5"/>
        <v>0.20869749763654954</v>
      </c>
      <c r="G17" s="26">
        <f t="shared" si="0"/>
        <v>260.07717923133333</v>
      </c>
      <c r="H17" s="51">
        <v>107903</v>
      </c>
      <c r="I17" s="48">
        <v>23614</v>
      </c>
      <c r="J17" s="29">
        <f t="shared" si="6"/>
        <v>0.2188447031129811</v>
      </c>
      <c r="K17" s="40">
        <f t="shared" si="1"/>
        <v>567.76023947200747</v>
      </c>
      <c r="L17" s="33">
        <v>104156</v>
      </c>
      <c r="M17" s="28">
        <v>16895</v>
      </c>
      <c r="N17" s="29">
        <f t="shared" si="7"/>
        <v>0.16220861016168056</v>
      </c>
      <c r="O17" s="40">
        <f t="shared" si="2"/>
        <v>406.21280790546143</v>
      </c>
      <c r="P17" s="2">
        <v>96543</v>
      </c>
      <c r="Q17" s="4">
        <v>7807</v>
      </c>
      <c r="R17" s="5">
        <v>7.4772452097547112E-2</v>
      </c>
      <c r="S17" s="46">
        <f t="shared" si="3"/>
        <v>187.70662274743637</v>
      </c>
      <c r="T17" s="33">
        <v>138871</v>
      </c>
      <c r="U17" s="28">
        <v>2489</v>
      </c>
      <c r="V17" s="29">
        <f t="shared" si="8"/>
        <v>1.7923108496374334E-2</v>
      </c>
      <c r="W17" s="26">
        <f t="shared" si="4"/>
        <v>59.843958501136051</v>
      </c>
      <c r="X17" s="33">
        <v>134089</v>
      </c>
      <c r="Y17" s="28">
        <v>1162</v>
      </c>
      <c r="Z17" s="29">
        <f t="shared" si="9"/>
        <v>8.6658860905816284E-3</v>
      </c>
      <c r="AA17" s="26">
        <f t="shared" si="10"/>
        <v>27.938400875178822</v>
      </c>
    </row>
    <row r="18" spans="2:27">
      <c r="B18" s="13" t="s">
        <v>11</v>
      </c>
      <c r="C18" s="15">
        <v>992666</v>
      </c>
      <c r="D18" s="57">
        <v>14057</v>
      </c>
      <c r="E18" s="54">
        <v>2144</v>
      </c>
      <c r="F18" s="29">
        <f t="shared" si="5"/>
        <v>0.15252187522230917</v>
      </c>
      <c r="G18" s="26">
        <f t="shared" si="0"/>
        <v>215.98402685293945</v>
      </c>
      <c r="H18" s="51">
        <v>31590</v>
      </c>
      <c r="I18" s="48">
        <v>5861</v>
      </c>
      <c r="J18" s="29">
        <f t="shared" si="6"/>
        <v>0.18553339664450774</v>
      </c>
      <c r="K18" s="40">
        <f t="shared" si="1"/>
        <v>590.43021519826414</v>
      </c>
      <c r="L18" s="33">
        <v>31205</v>
      </c>
      <c r="M18" s="28">
        <v>3713</v>
      </c>
      <c r="N18" s="29">
        <f t="shared" si="7"/>
        <v>0.11898734177215189</v>
      </c>
      <c r="O18" s="40">
        <f t="shared" si="2"/>
        <v>374.04323307134524</v>
      </c>
      <c r="P18" s="2">
        <v>30295</v>
      </c>
      <c r="Q18" s="4">
        <v>1805</v>
      </c>
      <c r="R18" s="5">
        <v>5.221135565295236E-2</v>
      </c>
      <c r="S18" s="46">
        <f t="shared" si="3"/>
        <v>181.8335673831883</v>
      </c>
      <c r="T18" s="33">
        <v>41734</v>
      </c>
      <c r="U18" s="28">
        <v>412</v>
      </c>
      <c r="V18" s="29">
        <f t="shared" si="8"/>
        <v>9.8720467724157761E-3</v>
      </c>
      <c r="W18" s="26">
        <f t="shared" si="4"/>
        <v>41.504393219874558</v>
      </c>
      <c r="X18" s="33">
        <v>39573</v>
      </c>
      <c r="Y18" s="28">
        <v>240</v>
      </c>
      <c r="Z18" s="29">
        <f t="shared" si="9"/>
        <v>6.064741111363809E-3</v>
      </c>
      <c r="AA18" s="26">
        <f t="shared" si="10"/>
        <v>24.177316438761878</v>
      </c>
    </row>
    <row r="19" spans="2:27">
      <c r="B19" s="13" t="s">
        <v>29</v>
      </c>
      <c r="C19" s="15">
        <v>4086152</v>
      </c>
      <c r="D19" s="57">
        <v>43928</v>
      </c>
      <c r="E19" s="54">
        <v>5540</v>
      </c>
      <c r="F19" s="29">
        <f t="shared" si="5"/>
        <v>0.12611546166454199</v>
      </c>
      <c r="G19" s="26">
        <f t="shared" si="0"/>
        <v>135.57988053307855</v>
      </c>
      <c r="H19" s="51">
        <v>85823</v>
      </c>
      <c r="I19" s="48">
        <v>10663</v>
      </c>
      <c r="J19" s="29">
        <f t="shared" si="6"/>
        <v>0.1242440837537723</v>
      </c>
      <c r="K19" s="40">
        <f t="shared" si="1"/>
        <v>260.95456067224126</v>
      </c>
      <c r="L19" s="33">
        <v>86713</v>
      </c>
      <c r="M19" s="28">
        <v>9078</v>
      </c>
      <c r="N19" s="29">
        <f t="shared" si="7"/>
        <v>0.10469018486270801</v>
      </c>
      <c r="O19" s="40">
        <f t="shared" si="2"/>
        <v>222.16501001431178</v>
      </c>
      <c r="P19" s="2">
        <v>87933</v>
      </c>
      <c r="Q19" s="4">
        <v>4654</v>
      </c>
      <c r="R19" s="5">
        <v>4.8762055370084885E-2</v>
      </c>
      <c r="S19" s="46">
        <f t="shared" si="3"/>
        <v>113.8968888088353</v>
      </c>
      <c r="T19" s="33">
        <v>122790</v>
      </c>
      <c r="U19" s="28">
        <v>1298</v>
      </c>
      <c r="V19" s="29">
        <f t="shared" si="8"/>
        <v>1.0570893395227625E-2</v>
      </c>
      <c r="W19" s="26">
        <f t="shared" si="4"/>
        <v>31.765827605042592</v>
      </c>
      <c r="X19" s="33">
        <v>120597</v>
      </c>
      <c r="Y19" s="28">
        <v>1065</v>
      </c>
      <c r="Z19" s="29">
        <f t="shared" si="9"/>
        <v>8.8310654493892887E-3</v>
      </c>
      <c r="AA19" s="26">
        <f t="shared" si="10"/>
        <v>26.063641293813841</v>
      </c>
    </row>
    <row r="20" spans="2:27">
      <c r="B20" s="13" t="s">
        <v>20</v>
      </c>
      <c r="C20" s="15">
        <v>2186643</v>
      </c>
      <c r="D20" s="57">
        <v>20203</v>
      </c>
      <c r="E20" s="54">
        <v>2577</v>
      </c>
      <c r="F20" s="29">
        <f t="shared" si="5"/>
        <v>0.12755531356729199</v>
      </c>
      <c r="G20" s="26">
        <f t="shared" si="0"/>
        <v>117.85188528717309</v>
      </c>
      <c r="H20" s="51">
        <v>43914</v>
      </c>
      <c r="I20" s="48">
        <v>5560</v>
      </c>
      <c r="J20" s="29">
        <f t="shared" si="6"/>
        <v>0.12661110352051738</v>
      </c>
      <c r="K20" s="40">
        <f t="shared" si="1"/>
        <v>254.27104470185577</v>
      </c>
      <c r="L20" s="33">
        <v>42680</v>
      </c>
      <c r="M20" s="28">
        <v>4195</v>
      </c>
      <c r="N20" s="29">
        <f t="shared" si="7"/>
        <v>9.8289597000937201E-2</v>
      </c>
      <c r="O20" s="40">
        <f t="shared" si="2"/>
        <v>191.84658858350448</v>
      </c>
      <c r="P20" s="2">
        <v>42774</v>
      </c>
      <c r="Q20" s="4">
        <v>2008</v>
      </c>
      <c r="R20" s="5">
        <v>4.3106459863212994E-2</v>
      </c>
      <c r="S20" s="46">
        <f t="shared" si="3"/>
        <v>91.830262187288923</v>
      </c>
      <c r="T20" s="33">
        <v>58224</v>
      </c>
      <c r="U20" s="28">
        <v>630</v>
      </c>
      <c r="V20" s="29">
        <f t="shared" si="8"/>
        <v>1.0820280296784831E-2</v>
      </c>
      <c r="W20" s="26">
        <f t="shared" si="4"/>
        <v>28.811287439239052</v>
      </c>
      <c r="X20" s="33">
        <v>57492</v>
      </c>
      <c r="Y20" s="28">
        <v>367</v>
      </c>
      <c r="Z20" s="29">
        <f t="shared" si="9"/>
        <v>6.3834968343421689E-3</v>
      </c>
      <c r="AA20" s="26">
        <f t="shared" si="10"/>
        <v>16.783718238413861</v>
      </c>
    </row>
    <row r="21" spans="2:27">
      <c r="B21" s="13" t="s">
        <v>17</v>
      </c>
      <c r="C21" s="15">
        <v>2953270</v>
      </c>
      <c r="D21" s="57">
        <v>34902</v>
      </c>
      <c r="E21" s="54">
        <v>7447</v>
      </c>
      <c r="F21" s="29">
        <f t="shared" si="5"/>
        <v>0.21336886138330183</v>
      </c>
      <c r="G21" s="26">
        <f t="shared" si="0"/>
        <v>252.16116372698735</v>
      </c>
      <c r="H21" s="51">
        <v>69991</v>
      </c>
      <c r="I21" s="48">
        <v>16966</v>
      </c>
      <c r="J21" s="29">
        <f t="shared" si="6"/>
        <v>0.24240259461930819</v>
      </c>
      <c r="K21" s="40">
        <f t="shared" si="1"/>
        <v>574.48184554747786</v>
      </c>
      <c r="L21" s="33">
        <v>72040</v>
      </c>
      <c r="M21" s="28">
        <v>13244</v>
      </c>
      <c r="N21" s="29">
        <f t="shared" si="7"/>
        <v>0.18384230982787339</v>
      </c>
      <c r="O21" s="40">
        <f t="shared" si="2"/>
        <v>448.45205484090513</v>
      </c>
      <c r="P21" s="2">
        <v>65263</v>
      </c>
      <c r="Q21" s="4">
        <v>6847</v>
      </c>
      <c r="R21" s="5">
        <v>9.8105408368944574E-2</v>
      </c>
      <c r="S21" s="46">
        <f t="shared" si="3"/>
        <v>231.84470095859842</v>
      </c>
      <c r="T21" s="33">
        <v>89897</v>
      </c>
      <c r="U21" s="28">
        <v>2081</v>
      </c>
      <c r="V21" s="29">
        <f t="shared" si="8"/>
        <v>2.3148714640088101E-2</v>
      </c>
      <c r="W21" s="26">
        <f t="shared" si="4"/>
        <v>70.464265035028973</v>
      </c>
      <c r="X21" s="33">
        <v>87182</v>
      </c>
      <c r="Y21" s="28">
        <v>1335</v>
      </c>
      <c r="Z21" s="29">
        <f t="shared" si="9"/>
        <v>1.5312793925351563E-2</v>
      </c>
      <c r="AA21" s="26">
        <f t="shared" si="10"/>
        <v>45.204129659665391</v>
      </c>
    </row>
    <row r="22" spans="2:27" ht="15" thickBot="1">
      <c r="B22" s="14" t="s">
        <v>15</v>
      </c>
      <c r="C22" s="16">
        <v>2126846</v>
      </c>
      <c r="D22" s="58">
        <v>23786</v>
      </c>
      <c r="E22" s="59">
        <v>2958</v>
      </c>
      <c r="F22" s="36">
        <f t="shared" si="5"/>
        <v>0.12435886656016144</v>
      </c>
      <c r="G22" s="27">
        <f t="shared" si="0"/>
        <v>139.07918109726799</v>
      </c>
      <c r="H22" s="52">
        <v>47606</v>
      </c>
      <c r="I22" s="53">
        <v>6525</v>
      </c>
      <c r="J22" s="36">
        <f t="shared" si="6"/>
        <v>0.1370625551401084</v>
      </c>
      <c r="K22" s="41">
        <f t="shared" si="1"/>
        <v>306.79231124397347</v>
      </c>
      <c r="L22" s="34">
        <v>47804</v>
      </c>
      <c r="M22" s="35">
        <v>4966</v>
      </c>
      <c r="N22" s="36">
        <f t="shared" si="7"/>
        <v>0.10388252029118902</v>
      </c>
      <c r="O22" s="41">
        <f t="shared" si="2"/>
        <v>233.49128239656281</v>
      </c>
      <c r="P22" s="9">
        <v>47669</v>
      </c>
      <c r="Q22" s="10">
        <v>2397</v>
      </c>
      <c r="R22" s="11">
        <v>4.6609835897135812E-2</v>
      </c>
      <c r="S22" s="47">
        <f t="shared" si="3"/>
        <v>112.70209502709646</v>
      </c>
      <c r="T22" s="34">
        <v>68039</v>
      </c>
      <c r="U22" s="35">
        <v>2339</v>
      </c>
      <c r="V22" s="36">
        <f t="shared" si="8"/>
        <v>3.4377342406560943E-2</v>
      </c>
      <c r="W22" s="27">
        <f t="shared" si="4"/>
        <v>109.97505226048335</v>
      </c>
      <c r="X22" s="34">
        <v>66913</v>
      </c>
      <c r="Y22" s="35">
        <v>552</v>
      </c>
      <c r="Z22" s="36">
        <f t="shared" si="9"/>
        <v>8.2495180308759138E-3</v>
      </c>
      <c r="AA22" s="27">
        <f t="shared" si="10"/>
        <v>25.953924261559134</v>
      </c>
    </row>
  </sheetData>
  <mergeCells count="6">
    <mergeCell ref="L5:O5"/>
    <mergeCell ref="H5:K5"/>
    <mergeCell ref="D5:G5"/>
    <mergeCell ref="X5:AA5"/>
    <mergeCell ref="T5:W5"/>
    <mergeCell ref="P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19CA-D405-431D-BBD8-DCC05A23D812}">
  <dimension ref="A1:W27"/>
  <sheetViews>
    <sheetView workbookViewId="0">
      <selection activeCell="Q10" sqref="Q10"/>
    </sheetView>
  </sheetViews>
  <sheetFormatPr defaultColWidth="8.7109375" defaultRowHeight="14.45"/>
  <cols>
    <col min="1" max="2" width="23.42578125" customWidth="1"/>
    <col min="3" max="3" width="13.5703125" customWidth="1"/>
    <col min="4" max="4" width="13.42578125" customWidth="1"/>
    <col min="5" max="5" width="11.5703125" customWidth="1"/>
    <col min="6" max="6" width="12.42578125" customWidth="1"/>
    <col min="7" max="7" width="12.140625" customWidth="1"/>
    <col min="8" max="8" width="12.85546875" customWidth="1"/>
    <col min="9" max="9" width="11.85546875" customWidth="1"/>
    <col min="10" max="10" width="12.85546875" customWidth="1"/>
    <col min="11" max="11" width="11.28515625" customWidth="1"/>
    <col min="12" max="12" width="12.85546875" customWidth="1"/>
    <col min="13" max="13" width="11.85546875" customWidth="1"/>
    <col min="14" max="14" width="12.42578125" customWidth="1"/>
    <col min="15" max="15" width="11.28515625" customWidth="1"/>
    <col min="16" max="17" width="8.7109375" customWidth="1"/>
    <col min="18" max="18" width="12.42578125" bestFit="1" customWidth="1"/>
    <col min="19" max="19" width="11.28515625" bestFit="1" customWidth="1"/>
    <col min="20" max="20" width="12.85546875" customWidth="1"/>
    <col min="21" max="21" width="12.140625" customWidth="1"/>
    <col min="22" max="22" width="12.42578125" bestFit="1" customWidth="1"/>
    <col min="23" max="23" width="11.28515625" bestFit="1" customWidth="1"/>
  </cols>
  <sheetData>
    <row r="1" spans="1:23" s="1" customFormat="1" ht="18.600000000000001">
      <c r="A1" s="1" t="s">
        <v>0</v>
      </c>
    </row>
    <row r="2" spans="1:23" s="1" customFormat="1" ht="18.600000000000001">
      <c r="A2" s="1" t="s">
        <v>50</v>
      </c>
    </row>
    <row r="3" spans="1:23">
      <c r="A3" t="s">
        <v>2</v>
      </c>
    </row>
    <row r="4" spans="1:23" ht="15" thickBot="1"/>
    <row r="5" spans="1:23" ht="15" thickBot="1">
      <c r="B5" s="12" t="s">
        <v>55</v>
      </c>
      <c r="C5" s="12"/>
      <c r="D5" s="79">
        <v>2022</v>
      </c>
      <c r="E5" s="80"/>
      <c r="F5" s="80"/>
      <c r="G5" s="81"/>
      <c r="H5" s="79">
        <v>2021</v>
      </c>
      <c r="I5" s="80"/>
      <c r="J5" s="80"/>
      <c r="K5" s="81"/>
      <c r="L5" s="79">
        <v>2020</v>
      </c>
      <c r="M5" s="80"/>
      <c r="N5" s="80"/>
      <c r="O5" s="81"/>
      <c r="P5" s="79">
        <v>2019</v>
      </c>
      <c r="Q5" s="80"/>
      <c r="R5" s="80"/>
      <c r="S5" s="81"/>
      <c r="T5" s="79">
        <v>2018</v>
      </c>
      <c r="U5" s="80"/>
      <c r="V5" s="80"/>
      <c r="W5" s="81"/>
    </row>
    <row r="6" spans="1:23" ht="44.1" thickBot="1">
      <c r="B6" s="12" t="s">
        <v>22</v>
      </c>
      <c r="C6" s="6" t="s">
        <v>23</v>
      </c>
      <c r="D6" s="12" t="s">
        <v>56</v>
      </c>
      <c r="E6" s="6" t="s">
        <v>57</v>
      </c>
      <c r="F6" s="7" t="s">
        <v>58</v>
      </c>
      <c r="G6" s="8" t="s">
        <v>59</v>
      </c>
      <c r="H6" s="12" t="s">
        <v>56</v>
      </c>
      <c r="I6" s="6" t="s">
        <v>57</v>
      </c>
      <c r="J6" s="7" t="s">
        <v>58</v>
      </c>
      <c r="K6" s="8" t="s">
        <v>59</v>
      </c>
      <c r="L6" s="12" t="s">
        <v>56</v>
      </c>
      <c r="M6" s="6" t="s">
        <v>57</v>
      </c>
      <c r="N6" s="7" t="s">
        <v>58</v>
      </c>
      <c r="O6" s="8" t="s">
        <v>59</v>
      </c>
      <c r="P6" s="12" t="s">
        <v>56</v>
      </c>
      <c r="Q6" s="6" t="s">
        <v>57</v>
      </c>
      <c r="R6" s="7" t="s">
        <v>58</v>
      </c>
      <c r="S6" s="8" t="s">
        <v>59</v>
      </c>
      <c r="T6" s="12" t="s">
        <v>56</v>
      </c>
      <c r="U6" s="6" t="s">
        <v>57</v>
      </c>
      <c r="V6" s="7" t="s">
        <v>58</v>
      </c>
      <c r="W6" s="8" t="s">
        <v>59</v>
      </c>
    </row>
    <row r="7" spans="1:23">
      <c r="B7" s="17" t="s">
        <v>8</v>
      </c>
      <c r="C7" s="18">
        <v>11280257</v>
      </c>
      <c r="D7" s="55">
        <v>9660</v>
      </c>
      <c r="E7" s="56">
        <v>13794</v>
      </c>
      <c r="F7" s="62">
        <v>0.7</v>
      </c>
      <c r="G7" s="68">
        <f>D7/C7*100000</f>
        <v>85.636346760539226</v>
      </c>
      <c r="H7" s="55">
        <v>9029</v>
      </c>
      <c r="I7" s="56">
        <v>13675</v>
      </c>
      <c r="J7" s="62">
        <v>0.66025594149908595</v>
      </c>
      <c r="K7" s="68">
        <f>H7/C7*100000</f>
        <v>80.042502577733828</v>
      </c>
      <c r="L7" s="55">
        <v>9437</v>
      </c>
      <c r="M7" s="56">
        <v>14919</v>
      </c>
      <c r="N7" s="62">
        <v>0.63254909846504459</v>
      </c>
      <c r="O7" s="68">
        <f>L7/C7*100000</f>
        <v>83.659441447123058</v>
      </c>
      <c r="P7" s="55">
        <v>8378</v>
      </c>
      <c r="Q7" s="56">
        <v>13730</v>
      </c>
      <c r="R7" s="62">
        <v>0.61019664967225051</v>
      </c>
      <c r="S7" s="68">
        <f>P7/C7*100000</f>
        <v>74.271357469958346</v>
      </c>
      <c r="T7" s="55">
        <v>8301</v>
      </c>
      <c r="U7" s="56">
        <v>14241</v>
      </c>
      <c r="V7" s="62">
        <v>0.58289445965873188</v>
      </c>
      <c r="W7" s="65">
        <f>T7/C7*100000</f>
        <v>73.588748908823618</v>
      </c>
    </row>
    <row r="8" spans="1:23">
      <c r="B8" s="13" t="s">
        <v>6</v>
      </c>
      <c r="C8" s="15">
        <v>13369393</v>
      </c>
      <c r="D8" s="57">
        <v>13499</v>
      </c>
      <c r="E8" s="54">
        <v>23261</v>
      </c>
      <c r="F8" s="63">
        <v>0.5803275869481106</v>
      </c>
      <c r="G8" s="69">
        <f t="shared" ref="G8:G22" si="0">D8/C8*100000</f>
        <v>100.96943069891056</v>
      </c>
      <c r="H8" s="57">
        <v>12077</v>
      </c>
      <c r="I8" s="54">
        <v>22808</v>
      </c>
      <c r="J8" s="63">
        <v>0.52950719045948791</v>
      </c>
      <c r="K8" s="69">
        <f t="shared" ref="K8:K22" si="1">H8/C8*100000</f>
        <v>90.333196129397948</v>
      </c>
      <c r="L8" s="57">
        <v>12648</v>
      </c>
      <c r="M8" s="54">
        <v>25449</v>
      </c>
      <c r="N8" s="63">
        <v>0.4969939879759519</v>
      </c>
      <c r="O8" s="69">
        <f t="shared" ref="O8:O22" si="2">L8/C8*100000</f>
        <v>94.604145453724044</v>
      </c>
      <c r="P8" s="57">
        <v>11189</v>
      </c>
      <c r="Q8" s="54">
        <v>23875</v>
      </c>
      <c r="R8" s="63">
        <v>0.46864921465968584</v>
      </c>
      <c r="S8" s="69">
        <f t="shared" ref="S8:S22" si="3">P8/C8*100000</f>
        <v>83.691159351812004</v>
      </c>
      <c r="T8" s="57">
        <v>10473</v>
      </c>
      <c r="U8" s="54">
        <v>24012</v>
      </c>
      <c r="V8" s="63">
        <v>0.43615692153923036</v>
      </c>
      <c r="W8" s="66">
        <f t="shared" ref="W8:W22" si="4">T8/C8*100000</f>
        <v>78.335643211326044</v>
      </c>
    </row>
    <row r="9" spans="1:23">
      <c r="B9" s="13" t="s">
        <v>27</v>
      </c>
      <c r="C9" s="15">
        <v>3755251</v>
      </c>
      <c r="D9" s="57">
        <v>501</v>
      </c>
      <c r="E9" s="54">
        <v>1570</v>
      </c>
      <c r="F9" s="63">
        <v>0.31910828025477705</v>
      </c>
      <c r="G9" s="69">
        <f t="shared" si="0"/>
        <v>13.341318596280248</v>
      </c>
      <c r="H9" s="57">
        <v>484</v>
      </c>
      <c r="I9" s="54">
        <v>1868</v>
      </c>
      <c r="J9" s="63">
        <v>0.25910064239828695</v>
      </c>
      <c r="K9" s="69">
        <f t="shared" si="1"/>
        <v>12.888619162873532</v>
      </c>
      <c r="L9" s="57">
        <v>490</v>
      </c>
      <c r="M9" s="54">
        <v>1589</v>
      </c>
      <c r="N9" s="63">
        <v>0.30837004405286345</v>
      </c>
      <c r="O9" s="69">
        <f t="shared" si="2"/>
        <v>13.048395433487666</v>
      </c>
      <c r="P9" s="57">
        <v>426</v>
      </c>
      <c r="Q9" s="54">
        <v>2144</v>
      </c>
      <c r="R9" s="63">
        <v>0.19869402985074627</v>
      </c>
      <c r="S9" s="69">
        <f t="shared" si="3"/>
        <v>11.344115213603565</v>
      </c>
      <c r="T9" s="57">
        <v>469</v>
      </c>
      <c r="U9" s="54">
        <v>2101</v>
      </c>
      <c r="V9" s="63">
        <v>0.22322703474535935</v>
      </c>
      <c r="W9" s="66">
        <f t="shared" si="4"/>
        <v>12.489178486338195</v>
      </c>
    </row>
    <row r="10" spans="1:23">
      <c r="B10" s="13" t="s">
        <v>9</v>
      </c>
      <c r="C10" s="15">
        <v>2573135</v>
      </c>
      <c r="D10" s="57">
        <v>2650</v>
      </c>
      <c r="E10" s="54">
        <v>5176</v>
      </c>
      <c r="F10" s="63">
        <v>0.51197836166924271</v>
      </c>
      <c r="G10" s="69">
        <f t="shared" si="0"/>
        <v>102.98721209730543</v>
      </c>
      <c r="H10" s="57">
        <v>2526</v>
      </c>
      <c r="I10" s="54">
        <v>5842</v>
      </c>
      <c r="J10" s="63">
        <v>0.43238616912016431</v>
      </c>
      <c r="K10" s="69">
        <f t="shared" si="1"/>
        <v>98.168187833129622</v>
      </c>
      <c r="L10" s="57">
        <v>2224</v>
      </c>
      <c r="M10" s="54">
        <v>5545</v>
      </c>
      <c r="N10" s="63">
        <v>0.40108205590622181</v>
      </c>
      <c r="O10" s="69">
        <f t="shared" si="2"/>
        <v>86.43153196392727</v>
      </c>
      <c r="P10" s="57">
        <v>2091</v>
      </c>
      <c r="Q10" s="54">
        <v>5714</v>
      </c>
      <c r="R10" s="63">
        <v>0.36594329716485824</v>
      </c>
      <c r="S10" s="69">
        <f t="shared" si="3"/>
        <v>81.262739809609684</v>
      </c>
      <c r="T10" s="57">
        <v>2264</v>
      </c>
      <c r="U10" s="54">
        <v>5859</v>
      </c>
      <c r="V10" s="63">
        <v>0.3864140638334187</v>
      </c>
      <c r="W10" s="66">
        <f t="shared" si="4"/>
        <v>87.986055920113017</v>
      </c>
    </row>
    <row r="11" spans="1:23">
      <c r="B11" s="13" t="s">
        <v>28</v>
      </c>
      <c r="C11" s="15">
        <v>684864</v>
      </c>
      <c r="D11" s="60" t="s">
        <v>60</v>
      </c>
      <c r="E11" s="61" t="s">
        <v>60</v>
      </c>
      <c r="F11" s="63">
        <v>0.21</v>
      </c>
      <c r="G11" s="70" t="s">
        <v>60</v>
      </c>
      <c r="H11" s="60">
        <v>48</v>
      </c>
      <c r="I11" s="61">
        <v>298</v>
      </c>
      <c r="J11" s="63">
        <v>0.16107382550335569</v>
      </c>
      <c r="K11" s="69">
        <f t="shared" si="1"/>
        <v>7.008690776562938</v>
      </c>
      <c r="L11" s="60">
        <v>61</v>
      </c>
      <c r="M11" s="61">
        <v>470</v>
      </c>
      <c r="N11" s="63">
        <v>0.12978723404255318</v>
      </c>
      <c r="O11" s="69">
        <f t="shared" si="2"/>
        <v>8.9068778618820676</v>
      </c>
      <c r="P11" s="60">
        <v>21</v>
      </c>
      <c r="Q11" s="61">
        <v>387</v>
      </c>
      <c r="R11" s="63">
        <v>5.4263565891472867E-2</v>
      </c>
      <c r="S11" s="69">
        <f t="shared" si="3"/>
        <v>3.0663022147462855</v>
      </c>
      <c r="T11" s="60">
        <v>29</v>
      </c>
      <c r="U11" s="61">
        <v>479</v>
      </c>
      <c r="V11" s="63">
        <v>6.0542797494780795E-2</v>
      </c>
      <c r="W11" s="66">
        <f t="shared" si="4"/>
        <v>4.2344173441734414</v>
      </c>
    </row>
    <row r="12" spans="1:23">
      <c r="B12" s="13" t="s">
        <v>16</v>
      </c>
      <c r="C12" s="15">
        <v>1892122</v>
      </c>
      <c r="D12" s="57">
        <v>359.64000000000004</v>
      </c>
      <c r="E12" s="54">
        <v>1332</v>
      </c>
      <c r="F12" s="63">
        <v>0.27</v>
      </c>
      <c r="G12" s="69">
        <f t="shared" si="0"/>
        <v>19.007231034785285</v>
      </c>
      <c r="H12" s="57">
        <v>248</v>
      </c>
      <c r="I12" s="54">
        <v>1332</v>
      </c>
      <c r="J12" s="63">
        <v>0.18618618618618618</v>
      </c>
      <c r="K12" s="69">
        <f t="shared" si="1"/>
        <v>13.106977245653292</v>
      </c>
      <c r="L12" s="57">
        <v>313</v>
      </c>
      <c r="M12" s="54">
        <v>1624</v>
      </c>
      <c r="N12" s="63">
        <v>0.19273399014778325</v>
      </c>
      <c r="O12" s="69">
        <f t="shared" si="2"/>
        <v>16.542273701167261</v>
      </c>
      <c r="P12" s="57">
        <v>282</v>
      </c>
      <c r="Q12" s="54">
        <v>1900</v>
      </c>
      <c r="R12" s="63">
        <v>0.14842105263157895</v>
      </c>
      <c r="S12" s="69">
        <f t="shared" si="3"/>
        <v>14.903901545460601</v>
      </c>
      <c r="T12" s="57">
        <v>343</v>
      </c>
      <c r="U12" s="54">
        <v>1882</v>
      </c>
      <c r="V12" s="63">
        <v>0.18225292242295429</v>
      </c>
      <c r="W12" s="66">
        <f t="shared" si="4"/>
        <v>18.127795142173706</v>
      </c>
    </row>
    <row r="13" spans="1:23">
      <c r="B13" s="13" t="s">
        <v>14</v>
      </c>
      <c r="C13" s="15">
        <v>6391360</v>
      </c>
      <c r="D13" s="57">
        <v>3933</v>
      </c>
      <c r="E13" s="54">
        <v>6539</v>
      </c>
      <c r="F13" s="63">
        <v>0.60146811439057957</v>
      </c>
      <c r="G13" s="69">
        <f t="shared" si="0"/>
        <v>61.536198868472439</v>
      </c>
      <c r="H13" s="57">
        <v>3413</v>
      </c>
      <c r="I13" s="54">
        <v>5735</v>
      </c>
      <c r="J13" s="63">
        <v>0.59511769834350481</v>
      </c>
      <c r="K13" s="69">
        <f t="shared" si="1"/>
        <v>53.400215290642365</v>
      </c>
      <c r="L13" s="57">
        <v>3513</v>
      </c>
      <c r="M13" s="54">
        <v>6285</v>
      </c>
      <c r="N13" s="63">
        <v>0.55894988066825779</v>
      </c>
      <c r="O13" s="69">
        <f t="shared" si="2"/>
        <v>54.964827517148152</v>
      </c>
      <c r="P13" s="57">
        <v>3153</v>
      </c>
      <c r="Q13" s="54">
        <v>5805</v>
      </c>
      <c r="R13" s="63">
        <v>0.54315245478036178</v>
      </c>
      <c r="S13" s="69">
        <f t="shared" si="3"/>
        <v>49.332223501727334</v>
      </c>
      <c r="T13" s="57">
        <v>3020</v>
      </c>
      <c r="U13" s="54">
        <v>5752</v>
      </c>
      <c r="V13" s="63">
        <v>0.52503477051460357</v>
      </c>
      <c r="W13" s="66">
        <f t="shared" si="4"/>
        <v>47.251289240474641</v>
      </c>
    </row>
    <row r="14" spans="1:23">
      <c r="B14" s="13" t="s">
        <v>21</v>
      </c>
      <c r="C14" s="15">
        <v>1628378</v>
      </c>
      <c r="D14" s="60" t="s">
        <v>60</v>
      </c>
      <c r="E14" s="61" t="s">
        <v>60</v>
      </c>
      <c r="F14" s="63">
        <v>0.46</v>
      </c>
      <c r="G14" s="70" t="s">
        <v>60</v>
      </c>
      <c r="H14" s="60">
        <v>776</v>
      </c>
      <c r="I14" s="61">
        <v>1976</v>
      </c>
      <c r="J14" s="63">
        <v>0.39271255060728744</v>
      </c>
      <c r="K14" s="69">
        <f t="shared" si="1"/>
        <v>47.654782857542905</v>
      </c>
      <c r="L14" s="60">
        <v>1127</v>
      </c>
      <c r="M14" s="61">
        <v>3449</v>
      </c>
      <c r="N14" s="63">
        <v>0.32676138011017686</v>
      </c>
      <c r="O14" s="69">
        <f t="shared" si="2"/>
        <v>69.20997458820986</v>
      </c>
      <c r="P14" s="60">
        <v>704</v>
      </c>
      <c r="Q14" s="61">
        <v>2445</v>
      </c>
      <c r="R14" s="63">
        <v>0.28793456032719839</v>
      </c>
      <c r="S14" s="69">
        <f t="shared" si="3"/>
        <v>43.233205066636863</v>
      </c>
      <c r="T14" s="60">
        <v>634</v>
      </c>
      <c r="U14" s="61">
        <v>2305</v>
      </c>
      <c r="V14" s="63">
        <v>0.27505422993492407</v>
      </c>
      <c r="W14" s="66">
        <f t="shared" si="4"/>
        <v>38.934448881033767</v>
      </c>
    </row>
    <row r="15" spans="1:23">
      <c r="B15" s="13" t="s">
        <v>5</v>
      </c>
      <c r="C15" s="15">
        <v>8140242</v>
      </c>
      <c r="D15" s="57">
        <v>5739</v>
      </c>
      <c r="E15" s="54">
        <v>15254</v>
      </c>
      <c r="F15" s="63">
        <v>0.3762291857873345</v>
      </c>
      <c r="G15" s="69">
        <f t="shared" si="0"/>
        <v>70.501589510483839</v>
      </c>
      <c r="H15" s="57">
        <v>4502</v>
      </c>
      <c r="I15" s="54">
        <v>13719</v>
      </c>
      <c r="J15" s="63">
        <v>0.32815802901086083</v>
      </c>
      <c r="K15" s="69">
        <f t="shared" si="1"/>
        <v>55.305481090119926</v>
      </c>
      <c r="L15" s="57">
        <v>3306</v>
      </c>
      <c r="M15" s="54">
        <v>14728</v>
      </c>
      <c r="N15" s="63">
        <v>0.22447039652362846</v>
      </c>
      <c r="O15" s="69">
        <f t="shared" si="2"/>
        <v>40.61304319945279</v>
      </c>
      <c r="P15" s="57">
        <v>3050</v>
      </c>
      <c r="Q15" s="54">
        <v>14028</v>
      </c>
      <c r="R15" s="63">
        <v>0.21742229826062162</v>
      </c>
      <c r="S15" s="69">
        <f t="shared" si="3"/>
        <v>37.468173550614345</v>
      </c>
      <c r="T15" s="57">
        <v>2844</v>
      </c>
      <c r="U15" s="54">
        <v>13522</v>
      </c>
      <c r="V15" s="63">
        <v>0.21032391658038752</v>
      </c>
      <c r="W15" s="66">
        <f t="shared" si="4"/>
        <v>34.937536255064657</v>
      </c>
    </row>
    <row r="16" spans="1:23">
      <c r="B16" s="13" t="s">
        <v>10</v>
      </c>
      <c r="C16" s="15">
        <v>18139116</v>
      </c>
      <c r="D16" s="57">
        <v>9052.9599999999991</v>
      </c>
      <c r="E16" s="54">
        <v>15344</v>
      </c>
      <c r="F16" s="63">
        <v>0.59</v>
      </c>
      <c r="G16" s="69">
        <f t="shared" si="0"/>
        <v>49.908496092091802</v>
      </c>
      <c r="H16" s="57">
        <v>8502</v>
      </c>
      <c r="I16" s="54">
        <v>16019</v>
      </c>
      <c r="J16" s="63">
        <v>0.53074474062051313</v>
      </c>
      <c r="K16" s="69">
        <f t="shared" si="1"/>
        <v>46.871082361455763</v>
      </c>
      <c r="L16" s="57">
        <v>8155</v>
      </c>
      <c r="M16" s="54">
        <v>17021</v>
      </c>
      <c r="N16" s="63">
        <v>0.47911403560307853</v>
      </c>
      <c r="O16" s="69">
        <f t="shared" si="2"/>
        <v>44.958089468086534</v>
      </c>
      <c r="P16" s="57">
        <v>7678</v>
      </c>
      <c r="Q16" s="54">
        <v>17389</v>
      </c>
      <c r="R16" s="63">
        <v>0.44154350451434815</v>
      </c>
      <c r="S16" s="69">
        <f t="shared" si="3"/>
        <v>42.328413358181294</v>
      </c>
      <c r="T16" s="57">
        <v>6756</v>
      </c>
      <c r="U16" s="54">
        <v>16536</v>
      </c>
      <c r="V16" s="63">
        <v>0.40856313497822933</v>
      </c>
      <c r="W16" s="66">
        <f t="shared" si="4"/>
        <v>37.245475468595053</v>
      </c>
    </row>
    <row r="17" spans="1:23">
      <c r="B17" s="13" t="s">
        <v>7</v>
      </c>
      <c r="C17" s="15">
        <v>4159150</v>
      </c>
      <c r="D17" s="57">
        <v>3877</v>
      </c>
      <c r="E17" s="54">
        <v>5602</v>
      </c>
      <c r="F17" s="63">
        <v>0.69207425919314536</v>
      </c>
      <c r="G17" s="69">
        <f t="shared" si="0"/>
        <v>93.216161956168932</v>
      </c>
      <c r="H17" s="57">
        <v>3634</v>
      </c>
      <c r="I17" s="54">
        <v>5582</v>
      </c>
      <c r="J17" s="63">
        <v>0.65102113937656758</v>
      </c>
      <c r="K17" s="69">
        <f t="shared" si="1"/>
        <v>87.373622014113451</v>
      </c>
      <c r="L17" s="57">
        <v>3517</v>
      </c>
      <c r="M17" s="54">
        <v>6041</v>
      </c>
      <c r="N17" s="63">
        <v>0.58218837940738288</v>
      </c>
      <c r="O17" s="69">
        <f t="shared" si="2"/>
        <v>84.560547227197858</v>
      </c>
      <c r="P17" s="57">
        <v>3256</v>
      </c>
      <c r="Q17" s="54">
        <v>5893</v>
      </c>
      <c r="R17" s="63">
        <v>0.55251993891057183</v>
      </c>
      <c r="S17" s="69">
        <f t="shared" si="3"/>
        <v>78.285226548693842</v>
      </c>
      <c r="T17" s="57">
        <v>3283</v>
      </c>
      <c r="U17" s="54">
        <v>6387</v>
      </c>
      <c r="V17" s="63">
        <v>0.51401283857836233</v>
      </c>
      <c r="W17" s="66">
        <f t="shared" si="4"/>
        <v>78.934397653366673</v>
      </c>
    </row>
    <row r="18" spans="1:23">
      <c r="B18" s="13" t="s">
        <v>11</v>
      </c>
      <c r="C18" s="15">
        <v>992666</v>
      </c>
      <c r="D18" s="57">
        <v>610.28</v>
      </c>
      <c r="E18" s="54">
        <v>836</v>
      </c>
      <c r="F18" s="63">
        <v>0.73</v>
      </c>
      <c r="G18" s="69">
        <f t="shared" si="0"/>
        <v>61.478886151031666</v>
      </c>
      <c r="H18" s="57">
        <v>587</v>
      </c>
      <c r="I18" s="54">
        <v>836</v>
      </c>
      <c r="J18" s="63">
        <v>0.70215311004784686</v>
      </c>
      <c r="K18" s="69">
        <f t="shared" si="1"/>
        <v>59.133686456471757</v>
      </c>
      <c r="L18" s="57">
        <v>545</v>
      </c>
      <c r="M18" s="54">
        <v>879</v>
      </c>
      <c r="N18" s="63">
        <v>0.62002275312855515</v>
      </c>
      <c r="O18" s="69">
        <f t="shared" si="2"/>
        <v>54.902656079688441</v>
      </c>
      <c r="P18" s="57">
        <v>580</v>
      </c>
      <c r="Q18" s="54">
        <v>937</v>
      </c>
      <c r="R18" s="63">
        <v>0.6189967982924226</v>
      </c>
      <c r="S18" s="69">
        <f t="shared" si="3"/>
        <v>58.42851472700788</v>
      </c>
      <c r="T18" s="57">
        <v>444</v>
      </c>
      <c r="U18" s="54">
        <v>792</v>
      </c>
      <c r="V18" s="63">
        <v>0.56060606060606055</v>
      </c>
      <c r="W18" s="66">
        <f t="shared" si="4"/>
        <v>44.728035411709477</v>
      </c>
    </row>
    <row r="19" spans="1:23">
      <c r="B19" s="13" t="s">
        <v>29</v>
      </c>
      <c r="C19" s="15">
        <v>4086152</v>
      </c>
      <c r="D19" s="57">
        <v>2312</v>
      </c>
      <c r="E19" s="54">
        <v>3678</v>
      </c>
      <c r="F19" s="63">
        <v>0.62860250135943452</v>
      </c>
      <c r="G19" s="69">
        <f t="shared" si="0"/>
        <v>56.581350865068167</v>
      </c>
      <c r="H19" s="57">
        <v>2020</v>
      </c>
      <c r="I19" s="54">
        <v>3401</v>
      </c>
      <c r="J19" s="63">
        <v>0.59394295795354313</v>
      </c>
      <c r="K19" s="69">
        <f t="shared" si="1"/>
        <v>49.435263299064744</v>
      </c>
      <c r="L19" s="57">
        <v>2158</v>
      </c>
      <c r="M19" s="54">
        <v>4001</v>
      </c>
      <c r="N19" s="63">
        <v>0.53936515871032242</v>
      </c>
      <c r="O19" s="69">
        <f t="shared" si="2"/>
        <v>52.812523861080052</v>
      </c>
      <c r="P19" s="57">
        <v>2007</v>
      </c>
      <c r="Q19" s="54">
        <v>3907</v>
      </c>
      <c r="R19" s="63">
        <v>0.51369337087279243</v>
      </c>
      <c r="S19" s="69">
        <f t="shared" si="3"/>
        <v>49.11711556496185</v>
      </c>
      <c r="T19" s="57">
        <v>1775</v>
      </c>
      <c r="U19" s="54">
        <v>3642</v>
      </c>
      <c r="V19" s="63">
        <v>0.48736957715540913</v>
      </c>
      <c r="W19" s="66">
        <f t="shared" si="4"/>
        <v>43.439402156356401</v>
      </c>
    </row>
    <row r="20" spans="1:23">
      <c r="B20" s="13" t="s">
        <v>20</v>
      </c>
      <c r="C20" s="15">
        <v>2186643</v>
      </c>
      <c r="D20" s="57">
        <v>1715</v>
      </c>
      <c r="E20" s="54">
        <v>2487</v>
      </c>
      <c r="F20" s="63">
        <v>0.68958584640128673</v>
      </c>
      <c r="G20" s="69">
        <f t="shared" si="0"/>
        <v>78.430726917928538</v>
      </c>
      <c r="H20" s="57">
        <v>1428</v>
      </c>
      <c r="I20" s="54">
        <v>2133</v>
      </c>
      <c r="J20" s="63">
        <v>0.66947960618846691</v>
      </c>
      <c r="K20" s="69">
        <f t="shared" si="1"/>
        <v>65.305584862275182</v>
      </c>
      <c r="L20" s="57">
        <v>1424</v>
      </c>
      <c r="M20" s="54">
        <v>2392</v>
      </c>
      <c r="N20" s="63">
        <v>0.59531772575250841</v>
      </c>
      <c r="O20" s="69">
        <f t="shared" si="2"/>
        <v>65.122656053137163</v>
      </c>
      <c r="P20" s="57">
        <v>1224</v>
      </c>
      <c r="Q20" s="54">
        <v>2235</v>
      </c>
      <c r="R20" s="63">
        <v>0.54765100671140943</v>
      </c>
      <c r="S20" s="69">
        <f t="shared" si="3"/>
        <v>55.976215596235868</v>
      </c>
      <c r="T20" s="57">
        <v>1182</v>
      </c>
      <c r="U20" s="54">
        <v>2250</v>
      </c>
      <c r="V20" s="63">
        <v>0.52533333333333332</v>
      </c>
      <c r="W20" s="66">
        <f t="shared" si="4"/>
        <v>54.055463100286602</v>
      </c>
    </row>
    <row r="21" spans="1:23">
      <c r="B21" s="13" t="s">
        <v>17</v>
      </c>
      <c r="C21" s="15">
        <v>2953270</v>
      </c>
      <c r="D21" s="57">
        <v>2197</v>
      </c>
      <c r="E21" s="54">
        <v>5343</v>
      </c>
      <c r="F21" s="63">
        <v>0.41119221411192214</v>
      </c>
      <c r="G21" s="69">
        <f t="shared" si="0"/>
        <v>74.392114503584168</v>
      </c>
      <c r="H21" s="57">
        <v>1923</v>
      </c>
      <c r="I21" s="54">
        <v>5459</v>
      </c>
      <c r="J21" s="63">
        <v>0.35226231910606337</v>
      </c>
      <c r="K21" s="69">
        <f t="shared" si="1"/>
        <v>65.114263172686549</v>
      </c>
      <c r="L21" s="57">
        <v>1822</v>
      </c>
      <c r="M21" s="54">
        <v>5974</v>
      </c>
      <c r="N21" s="63">
        <v>0.30498828255775023</v>
      </c>
      <c r="O21" s="69">
        <f t="shared" si="2"/>
        <v>61.694325273341079</v>
      </c>
      <c r="P21" s="57">
        <v>1462</v>
      </c>
      <c r="Q21" s="54">
        <v>5485</v>
      </c>
      <c r="R21" s="63">
        <v>0.26654512306289879</v>
      </c>
      <c r="S21" s="69">
        <f t="shared" si="3"/>
        <v>49.504447612307708</v>
      </c>
      <c r="T21" s="57">
        <v>1490</v>
      </c>
      <c r="U21" s="54">
        <v>5253</v>
      </c>
      <c r="V21" s="63">
        <v>0.28364743955834759</v>
      </c>
      <c r="W21" s="66">
        <f t="shared" si="4"/>
        <v>50.452549208165863</v>
      </c>
    </row>
    <row r="22" spans="1:23" ht="15" thickBot="1">
      <c r="B22" s="14" t="s">
        <v>15</v>
      </c>
      <c r="C22" s="16">
        <v>2126846</v>
      </c>
      <c r="D22" s="58">
        <v>1037.04</v>
      </c>
      <c r="E22" s="59">
        <v>1788</v>
      </c>
      <c r="F22" s="64">
        <v>0.57999999999999996</v>
      </c>
      <c r="G22" s="71">
        <f t="shared" si="0"/>
        <v>48.759524667042186</v>
      </c>
      <c r="H22" s="58">
        <v>875</v>
      </c>
      <c r="I22" s="59">
        <v>1734</v>
      </c>
      <c r="J22" s="64">
        <v>0.50461361014994233</v>
      </c>
      <c r="K22" s="71">
        <f t="shared" si="1"/>
        <v>41.140731392870009</v>
      </c>
      <c r="L22" s="58">
        <v>1003</v>
      </c>
      <c r="M22" s="59">
        <v>2141</v>
      </c>
      <c r="N22" s="64">
        <v>0.46847267631947687</v>
      </c>
      <c r="O22" s="71">
        <f t="shared" si="2"/>
        <v>47.159032670912701</v>
      </c>
      <c r="P22" s="58">
        <v>777</v>
      </c>
      <c r="Q22" s="59">
        <v>1836</v>
      </c>
      <c r="R22" s="64">
        <v>0.42320261437908496</v>
      </c>
      <c r="S22" s="71">
        <f t="shared" si="3"/>
        <v>36.532969476868566</v>
      </c>
      <c r="T22" s="58">
        <v>867</v>
      </c>
      <c r="U22" s="59">
        <v>1950</v>
      </c>
      <c r="V22" s="64">
        <v>0.44461538461538463</v>
      </c>
      <c r="W22" s="67">
        <f t="shared" si="4"/>
        <v>40.76458756299234</v>
      </c>
    </row>
    <row r="26" spans="1:23">
      <c r="A26" t="s">
        <v>61</v>
      </c>
      <c r="B26">
        <v>5000</v>
      </c>
      <c r="C26" t="s">
        <v>62</v>
      </c>
    </row>
    <row r="27" spans="1:23">
      <c r="A27" t="s">
        <v>63</v>
      </c>
      <c r="B27">
        <f>B26*'PV_ausführliche Zahlen'!B29/1000000</f>
        <v>2.0499999999999998</v>
      </c>
      <c r="C27" t="s">
        <v>64</v>
      </c>
    </row>
  </sheetData>
  <mergeCells count="5">
    <mergeCell ref="H5:K5"/>
    <mergeCell ref="L5:O5"/>
    <mergeCell ref="P5:S5"/>
    <mergeCell ref="T5:W5"/>
    <mergeCell ref="D5:G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D65F8F3DCB814E91138B065DB6D5A2" ma:contentTypeVersion="18" ma:contentTypeDescription="Ein neues Dokument erstellen." ma:contentTypeScope="" ma:versionID="c332a16099795450030b8cf63c712db0">
  <xsd:schema xmlns:xsd="http://www.w3.org/2001/XMLSchema" xmlns:xs="http://www.w3.org/2001/XMLSchema" xmlns:p="http://schemas.microsoft.com/office/2006/metadata/properties" xmlns:ns2="ee0866d2-7365-4610-b7e2-6a0ec18e4463" xmlns:ns3="14939901-9b68-482c-9520-389a694829de" targetNamespace="http://schemas.microsoft.com/office/2006/metadata/properties" ma:root="true" ma:fieldsID="3c47d24918e65f7c9b1d09f06a2ad7aa" ns2:_="" ns3:_="">
    <xsd:import namespace="ee0866d2-7365-4610-b7e2-6a0ec18e4463"/>
    <xsd:import namespace="14939901-9b68-482c-9520-389a694829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Bil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866d2-7365-4610-b7e2-6a0ec18e4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ild" ma:index="20" nillable="true" ma:displayName="Bild" ma:internalName="Bild">
      <xsd:simpleType>
        <xsd:restriction base="dms:Unknown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b37ccf20-c775-4704-a8cc-794c8b0815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939901-9b68-482c-9520-389a694829d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66f8a05-b763-499f-bf0f-71c923fb62fb}" ma:internalName="TaxCatchAll" ma:showField="CatchAllData" ma:web="14939901-9b68-482c-9520-389a694829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939901-9b68-482c-9520-389a694829de">
      <UserInfo>
        <DisplayName>Dagmar Ginzel</DisplayName>
        <AccountId>5205</AccountId>
        <AccountType/>
      </UserInfo>
      <UserInfo>
        <DisplayName>Thomas Kürstgens</DisplayName>
        <AccountId>572</AccountId>
        <AccountType/>
      </UserInfo>
      <UserInfo>
        <DisplayName>Adrienne Gehre</DisplayName>
        <AccountId>35</AccountId>
        <AccountType/>
      </UserInfo>
      <UserInfo>
        <DisplayName>Artun Ako</DisplayName>
        <AccountId>5430</AccountId>
        <AccountType/>
      </UserInfo>
      <UserInfo>
        <DisplayName>Sarah Müller</DisplayName>
        <AccountId>588</AccountId>
        <AccountType/>
      </UserInfo>
      <UserInfo>
        <DisplayName>Elena Zhigalina</DisplayName>
        <AccountId>4493</AccountId>
        <AccountType/>
      </UserInfo>
    </SharedWithUsers>
    <lcf76f155ced4ddcb4097134ff3c332f xmlns="ee0866d2-7365-4610-b7e2-6a0ec18e4463">
      <Terms xmlns="http://schemas.microsoft.com/office/infopath/2007/PartnerControls"/>
    </lcf76f155ced4ddcb4097134ff3c332f>
    <TaxCatchAll xmlns="14939901-9b68-482c-9520-389a694829de" xsi:nil="true"/>
    <Bild xmlns="ee0866d2-7365-4610-b7e2-6a0ec18e44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4916D-A973-4171-82E1-066462B76606}"/>
</file>

<file path=customXml/itemProps2.xml><?xml version="1.0" encoding="utf-8"?>
<ds:datastoreItem xmlns:ds="http://schemas.openxmlformats.org/officeDocument/2006/customXml" ds:itemID="{FD3FCCAE-D1BA-4E09-ACA5-5B6AF6A2BB2F}"/>
</file>

<file path=customXml/itemProps3.xml><?xml version="1.0" encoding="utf-8"?>
<ds:datastoreItem xmlns:ds="http://schemas.openxmlformats.org/officeDocument/2006/customXml" ds:itemID="{36EB8897-E3F5-46D7-B7B9-494733852B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Zippelius</dc:creator>
  <cp:keywords/>
  <dc:description/>
  <cp:lastModifiedBy>Dagmar Ginzel</cp:lastModifiedBy>
  <cp:revision/>
  <dcterms:created xsi:type="dcterms:W3CDTF">2015-06-05T18:19:34Z</dcterms:created>
  <dcterms:modified xsi:type="dcterms:W3CDTF">2023-07-21T09:51:19Z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0x0101000CD65F8F3DCB814E91138B065DB6D5A2</vt:lpwstr>
  </property>
  <property fmtid="{D5CDD505-2E9C-101B-9397-08002B2CF9AE}" pid="3" name="MediaServiceImageTags">
    <vt:lpwstr/>
  </property>
</Properties>
</file>